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60" windowWidth="14700" windowHeight="12735" activeTab="0"/>
  </bookViews>
  <sheets>
    <sheet name="программы" sheetId="1" r:id="rId1"/>
  </sheets>
  <definedNames>
    <definedName name="_xlnm.Print_Area" localSheetId="0">'программы'!$A$1:$J$217</definedName>
  </definedNames>
  <calcPr fullCalcOnLoad="1"/>
</workbook>
</file>

<file path=xl/sharedStrings.xml><?xml version="1.0" encoding="utf-8"?>
<sst xmlns="http://schemas.openxmlformats.org/spreadsheetml/2006/main" count="875" uniqueCount="232">
  <si>
    <t>РАСПРЕДЕЛЕНИЕ</t>
  </si>
  <si>
    <t>ИТОГО:</t>
  </si>
  <si>
    <t xml:space="preserve">Наименование </t>
  </si>
  <si>
    <t>Раздел</t>
  </si>
  <si>
    <t>Подраздел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</si>
  <si>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</si>
  <si>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</si>
  <si>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</si>
  <si>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</si>
  <si>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</si>
  <si>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</si>
  <si>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</si>
  <si>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</si>
  <si>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</si>
  <si>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</si>
  <si>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</si>
  <si>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</si>
  <si>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</si>
  <si>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</si>
  <si>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</si>
  <si>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</si>
  <si>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</si>
  <si>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</si>
  <si>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</si>
  <si>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</si>
  <si>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</si>
  <si>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</si>
  <si>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</si>
  <si>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</si>
  <si>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08</t>
  </si>
  <si>
    <t>Транспорт</t>
  </si>
  <si>
    <t>бюджетных ассигнований на реализацию муниципальных программ</t>
  </si>
  <si>
    <t>Общее образование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</si>
  <si>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</si>
  <si>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</si>
  <si>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</si>
  <si>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</si>
  <si>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</si>
  <si>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</si>
  <si>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</si>
  <si>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</si>
  <si>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Финансово-экономическое управление администрации МО "Плесецкий район"</t>
  </si>
  <si>
    <t>097</t>
  </si>
  <si>
    <t>Национальная безопастность и правоохранительная деятельность</t>
  </si>
  <si>
    <t>10</t>
  </si>
  <si>
    <t>11</t>
  </si>
  <si>
    <t>Физическаяч культура и спорт</t>
  </si>
  <si>
    <t>Массовый спорт</t>
  </si>
  <si>
    <t>06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</si>
  <si>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</si>
  <si>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</si>
  <si>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</si>
  <si>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</si>
  <si>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12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</si>
  <si>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</si>
  <si>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</si>
  <si>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</si>
  <si>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</si>
  <si>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</si>
  <si>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</si>
  <si>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</si>
  <si>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</si>
  <si>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</si>
  <si>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</si>
  <si>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</si>
  <si>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</si>
  <si>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</si>
  <si>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</si>
  <si>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</si>
  <si>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</si>
  <si>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</si>
  <si>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</si>
  <si>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</si>
  <si>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</si>
  <si>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</si>
  <si>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</si>
  <si>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</si>
  <si>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</si>
  <si>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14 0 00 00000</t>
  </si>
  <si>
    <t>16 0 00 00000</t>
  </si>
  <si>
    <t xml:space="preserve">                                             </t>
  </si>
  <si>
    <t>Дополнительное образование</t>
  </si>
  <si>
    <t>Иные выплаты, за исключением фонда оплаты труда муниципальных органов, лицам привлекаемым согласно законодательству для выполнения отдельных полномочий</t>
  </si>
  <si>
    <t>611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</si>
  <si>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</si>
  <si>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Межбюджетные трансферты</t>
  </si>
  <si>
    <t>Муниципальная программа "Профилактика правонарушений и незаконного потребления наркотических средств и психотропных веществ, реабилитация и ресоциализация потребителей наркотических средств и психотропных веществ на территории Плесецкого района  на  2018-2020 годы""</t>
  </si>
  <si>
    <t>Муниципальная программа "Обеспечение жильем молодых семей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</si>
  <si>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</si>
  <si>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</si>
  <si>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"Развитие архивного дела в муниципальном образовании "Плесецкий муниципальный район" на 2018-2020 годы".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</si>
  <si>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</si>
  <si>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</si>
  <si>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безнадзорности и правонарушений несовершеннолетних и защита их прав на 2018-2020годы"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</si>
  <si>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</si>
  <si>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</si>
  <si>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муниципального района на 2020-2022 годы</t>
  </si>
  <si>
    <t>Сумма,    тыс. руб.              на 2020 год</t>
  </si>
  <si>
    <t>Сумма,    тыс. руб.                     на 2021 год</t>
  </si>
  <si>
    <t>Сумма,    тыс. руб.                         на 2022 год</t>
  </si>
  <si>
    <t xml:space="preserve">Прочая закупка товаров, работ и услуг </t>
  </si>
  <si>
    <t xml:space="preserve">от 19  декабря 2019   года  №  117    </t>
  </si>
  <si>
    <t xml:space="preserve">        к решению Собрания депутатов </t>
  </si>
  <si>
    <t xml:space="preserve">         МО "Плесецкий муниципальный район"</t>
  </si>
  <si>
    <t>" Приложение № 13</t>
  </si>
  <si>
    <t>17 0 00 00000</t>
  </si>
  <si>
    <t>Муниципальная программа "Формирование современной городской среды на территории Плесецкого района на 2018-2022 годы"</t>
  </si>
  <si>
    <t>05</t>
  </si>
  <si>
    <t xml:space="preserve">Благоустройство </t>
  </si>
  <si>
    <t>Жилищно-коммунальное хозяйство</t>
  </si>
  <si>
    <t>Иные межбюджетные трансферты</t>
  </si>
  <si>
    <t>18 0 00 00000</t>
  </si>
  <si>
    <t>Муниципальная программа  муниципального образования "Плесецкий муниципальный район" "Чистая вода  2020-2024годы"</t>
  </si>
  <si>
    <t>Управление муниципального имущества, земельных отношений, архитектуры, строительства и жилищно-коммунального хозяйства администрации  муниципального образования "Плесецкий район"</t>
  </si>
  <si>
    <t>Консолидированные субсидии</t>
  </si>
  <si>
    <t>Жилищное хозяйство</t>
  </si>
  <si>
    <t>Другие вопросы в области жилищно-коммунального хозяйства</t>
  </si>
  <si>
    <t>Бюджетные инвестиции в объекты капитального строительства государственной (муниципальной) собственностидии</t>
  </si>
  <si>
    <t>19 0 00 00000</t>
  </si>
  <si>
    <t>03 1 00 78620</t>
  </si>
  <si>
    <t>03 1 00 80100</t>
  </si>
  <si>
    <t>03 1 00 S6832</t>
  </si>
  <si>
    <t>03 1 00 78030</t>
  </si>
  <si>
    <t>03 1 00 78390</t>
  </si>
  <si>
    <t>03 1 00 S8260</t>
  </si>
  <si>
    <t>03 1 00 80440</t>
  </si>
  <si>
    <t>03 1 00 00000</t>
  </si>
  <si>
    <t>03 2 00 00000</t>
  </si>
  <si>
    <t>03 2 00 78240</t>
  </si>
  <si>
    <t>03 2 00 78390</t>
  </si>
  <si>
    <t>03 2 00 78620</t>
  </si>
  <si>
    <t>03 2 00 53030</t>
  </si>
  <si>
    <t>03 2 00 S6970</t>
  </si>
  <si>
    <t>03 2 00 78030</t>
  </si>
  <si>
    <t>03 2 00 78880</t>
  </si>
  <si>
    <t>03 2 00 80100</t>
  </si>
  <si>
    <t>03 2 00 80440</t>
  </si>
  <si>
    <t>03 2 00 S8180</t>
  </si>
  <si>
    <t>03 2 E2 50970</t>
  </si>
  <si>
    <t>03 3 00 78620</t>
  </si>
  <si>
    <t>03 3 00 80100</t>
  </si>
  <si>
    <t>03 3 00 78390</t>
  </si>
  <si>
    <t>03 3 00 78030</t>
  </si>
  <si>
    <t>03 3 00 78810</t>
  </si>
  <si>
    <t>03 3 01 78620</t>
  </si>
  <si>
    <t>03 3 01 80100</t>
  </si>
  <si>
    <t>Гранты в форме субсидий бюджетным учреждениям</t>
  </si>
  <si>
    <t>Гранты в форме субсидий автономным учреждениям</t>
  </si>
  <si>
    <t>Субсидии (гранты в форме субсидий), не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</si>
  <si>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</si>
  <si>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03 3 00 80440</t>
  </si>
  <si>
    <t>03 5 00 78320</t>
  </si>
  <si>
    <t>03 5 00 00000</t>
  </si>
  <si>
    <t>03 5 00 80100</t>
  </si>
  <si>
    <t>03 4 00 00000</t>
  </si>
  <si>
    <t>03 4 00 80010</t>
  </si>
  <si>
    <t>03 4 00 80440</t>
  </si>
  <si>
    <t>04 0 00 81650</t>
  </si>
  <si>
    <t>07 0 00 S8420</t>
  </si>
  <si>
    <t>14 0 00 80530</t>
  </si>
  <si>
    <t>16 0 00 80480</t>
  </si>
  <si>
    <t>11 0 00 80530</t>
  </si>
  <si>
    <t>Подпрограмма №1 "Противодействие экстремизму и профилактика терроризма на территории муниципального образования "Плесецкий муниципальный район "                             на 2018-2020годы."</t>
  </si>
  <si>
    <t>05 1 00 00000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</si>
  <si>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</si>
  <si>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№3 "Развитие гражданской обороны в муниципальном образовании "Плесецкий муниципальный район" на 2018-2020 гг."</t>
  </si>
  <si>
    <t>05 1 00 81520</t>
  </si>
  <si>
    <t>05 2 00 00000</t>
  </si>
  <si>
    <t>Подпрограмма №4 "Обеспечение безопасности и охраны жизни людей на водных объектах МО "Плесецкий муниципальный район" на 2018-2020годы".</t>
  </si>
  <si>
    <t>05 3 00 00000</t>
  </si>
  <si>
    <t>05 3 00 81520</t>
  </si>
  <si>
    <t>05 4 00 81520</t>
  </si>
  <si>
    <t>Подпрограмма №2"Противопожарная безопасность и защита населения от чрезвычайных ситуаций на территории МО "Плесецкий муниципальный район" на 2018-2020 годы"</t>
  </si>
  <si>
    <t>05 2 00 80520</t>
  </si>
  <si>
    <t>05 2 00 S6580</t>
  </si>
  <si>
    <t>09 0 00 82910</t>
  </si>
  <si>
    <t>04 0 00 S6650</t>
  </si>
  <si>
    <t>04 0 00 S6740</t>
  </si>
  <si>
    <t>17 0 F2 55550</t>
  </si>
  <si>
    <t>17 0 03 78840</t>
  </si>
  <si>
    <t>06 2 00 00000</t>
  </si>
  <si>
    <t>Подпрограмма "Молодежь Плесецкого района на 2018-2020 годы"</t>
  </si>
  <si>
    <t>Молодежная политика</t>
  </si>
  <si>
    <t>Подпрограмма "Библиотечное обслуживание населения на территории Плесецкого района на 2018-2020 годы"</t>
  </si>
  <si>
    <t>12 1 00 00000</t>
  </si>
  <si>
    <t>12 1 00 80100</t>
  </si>
  <si>
    <t>12 1 00 78240</t>
  </si>
  <si>
    <t>12 1 00 S6820</t>
  </si>
  <si>
    <t>12 1 00 S8310</t>
  </si>
  <si>
    <t>Подпрограмма "Организация досуга населения на территории Плесецкого района на 2018-2020 годы"</t>
  </si>
  <si>
    <t>12 2 00 00000</t>
  </si>
  <si>
    <t>12 2 00 80400</t>
  </si>
  <si>
    <t>12 2 A1 55192</t>
  </si>
  <si>
    <t>12 2 00 L4670</t>
  </si>
  <si>
    <t>12 2 00 S8310</t>
  </si>
  <si>
    <t>12 3 00 S8550</t>
  </si>
  <si>
    <t>Подпрограмма "Развитие туризма на территории Плесецкого района на 2018-2020гг."</t>
  </si>
  <si>
    <t>12 3 00 00000</t>
  </si>
  <si>
    <t>13 0 01 L4970</t>
  </si>
  <si>
    <t>10 0 00 L5760</t>
  </si>
  <si>
    <t>10 0 00 78130</t>
  </si>
  <si>
    <t>19 0 F3 67483</t>
  </si>
  <si>
    <t>19 0 F3 67484</t>
  </si>
  <si>
    <t>19 0 F3 6748S</t>
  </si>
  <si>
    <t>18 0 00 S6640</t>
  </si>
  <si>
    <t>18 0 00 86640</t>
  </si>
  <si>
    <t>08 0 00 83050</t>
  </si>
  <si>
    <t>03 2 00 S8330</t>
  </si>
  <si>
    <t>03 1 00 78650</t>
  </si>
  <si>
    <t>03 2 00 76600</t>
  </si>
  <si>
    <t>03 2 00 S6600</t>
  </si>
  <si>
    <t>03 2 00 L3040</t>
  </si>
  <si>
    <t>06 2 00 80420</t>
  </si>
  <si>
    <t>06 2 00 S8530</t>
  </si>
  <si>
    <t>Подпрограмма "Развитие физической культуры и спорта на территории Плесецкого района на 2018-2020 годы"</t>
  </si>
  <si>
    <t>06 1 00 00000</t>
  </si>
  <si>
    <t>06 1 00 80430</t>
  </si>
  <si>
    <t>06 1 00 S8520</t>
  </si>
  <si>
    <t>Коммунальное хозяйство</t>
  </si>
  <si>
    <t>"</t>
  </si>
  <si>
    <t>Муниципальная программа муниципального образования "Плесецкий муниципальный район" Архангельской области "Переселение граждан из аварийного жилищного фонда на 2020-2025 годы"</t>
  </si>
  <si>
    <t>Субсидии бюджетным учреждениям на  иные цели</t>
  </si>
  <si>
    <t>03 1 00 S8240</t>
  </si>
  <si>
    <t>03 2 00 74710</t>
  </si>
  <si>
    <t>03 2 00 S8240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</si>
  <si>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</si>
  <si>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3 01 S6570</t>
  </si>
  <si>
    <r>
      <t>Иные выплаты персоналу</t>
    </r>
    <r>
      <rPr>
        <sz val="10"/>
        <rFont val="Times New Roman Cyr"/>
        <family val="0"/>
      </rPr>
      <t xml:space="preserve"> учреждений, за исключением фонда оплаты труда</t>
    </r>
  </si>
  <si>
    <t>12 1 00 S8240</t>
  </si>
  <si>
    <t xml:space="preserve">   Приложение № 10</t>
  </si>
  <si>
    <t>Охрана семьи и детства</t>
  </si>
  <si>
    <t xml:space="preserve">         от 17  декабря 2020 года  № 156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</si>
</sst>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  <numFmt numFmtId="184" formatCode="_-* #,##0.0\ _₽_-;\-* #,##0.0\ _₽_-;_-* &quot;-&quot;?\ _₽_-;_-@_-"/>
    <numFmt numFmtId="18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3" fontId="1" fillId="0" borderId="10" xfId="61" applyNumberFormat="1" applyFont="1" applyFill="1" applyBorder="1" applyAlignment="1" quotePrefix="1">
      <alignment horizontal="right"/>
    </xf>
    <xf numFmtId="178" fontId="2" fillId="0" borderId="10" xfId="61" applyNumberFormat="1" applyFont="1" applyFill="1" applyBorder="1" applyAlignment="1">
      <alignment/>
    </xf>
    <xf numFmtId="0" fontId="0" fillId="33" borderId="0" xfId="0" applyFill="1" applyAlignment="1">
      <alignment/>
    </xf>
    <xf numFmtId="49" fontId="1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49" fontId="1" fillId="0" borderId="0" xfId="53" applyNumberFormat="1" applyFont="1" applyFill="1" applyAlignment="1">
      <alignment wrapText="1"/>
      <protection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172" fontId="1" fillId="0" borderId="0" xfId="61" applyNumberFormat="1" applyFont="1" applyFill="1" applyAlignment="1">
      <alignment horizontal="right"/>
    </xf>
    <xf numFmtId="178" fontId="2" fillId="0" borderId="10" xfId="61" applyNumberFormat="1" applyFont="1" applyFill="1" applyBorder="1" applyAlignment="1">
      <alignment horizontal="right"/>
    </xf>
    <xf numFmtId="178" fontId="1" fillId="0" borderId="10" xfId="61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left" wrapText="1"/>
    </xf>
    <xf numFmtId="172" fontId="2" fillId="0" borderId="10" xfId="61" applyNumberFormat="1" applyFont="1" applyFill="1" applyBorder="1" applyAlignment="1">
      <alignment horizontal="right"/>
    </xf>
    <xf numFmtId="172" fontId="1" fillId="0" borderId="10" xfId="6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wrapText="1"/>
    </xf>
    <xf numFmtId="173" fontId="1" fillId="0" borderId="10" xfId="6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72" fontId="1" fillId="0" borderId="10" xfId="61" applyNumberFormat="1" applyFont="1" applyFill="1" applyBorder="1" applyAlignment="1" quotePrefix="1">
      <alignment horizontal="right"/>
    </xf>
    <xf numFmtId="49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71" fontId="1" fillId="0" borderId="10" xfId="61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justify"/>
    </xf>
    <xf numFmtId="179" fontId="1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>
      <alignment horizontal="left" wrapText="1"/>
    </xf>
    <xf numFmtId="179" fontId="1" fillId="34" borderId="14" xfId="61" applyNumberFormat="1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0" fontId="1" fillId="0" borderId="10" xfId="61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49" fontId="1" fillId="0" borderId="10" xfId="61" applyNumberFormat="1" applyFont="1" applyFill="1" applyBorder="1" applyAlignment="1" quotePrefix="1">
      <alignment horizontal="right"/>
    </xf>
    <xf numFmtId="49" fontId="1" fillId="0" borderId="10" xfId="61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171" fontId="2" fillId="0" borderId="11" xfId="61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1" fontId="1" fillId="0" borderId="11" xfId="6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0" fontId="8" fillId="0" borderId="11" xfId="61" applyNumberFormat="1" applyFont="1" applyFill="1" applyBorder="1" applyAlignment="1">
      <alignment horizontal="justify" wrapText="1"/>
    </xf>
    <xf numFmtId="0" fontId="11" fillId="0" borderId="11" xfId="0" applyNumberFormat="1" applyFont="1" applyFill="1" applyBorder="1" applyAlignment="1">
      <alignment horizontal="left" wrapText="1"/>
    </xf>
    <xf numFmtId="173" fontId="2" fillId="0" borderId="10" xfId="61" applyNumberFormat="1" applyFont="1" applyFill="1" applyBorder="1" applyAlignment="1" quotePrefix="1">
      <alignment horizontal="right"/>
    </xf>
    <xf numFmtId="172" fontId="2" fillId="0" borderId="10" xfId="61" applyNumberFormat="1" applyFont="1" applyFill="1" applyBorder="1" applyAlignment="1" quotePrefix="1">
      <alignment horizontal="right"/>
    </xf>
    <xf numFmtId="171" fontId="1" fillId="0" borderId="10" xfId="61" applyNumberFormat="1" applyFont="1" applyFill="1" applyBorder="1" applyAlignment="1" quotePrefix="1">
      <alignment horizontal="right"/>
    </xf>
    <xf numFmtId="0" fontId="8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0" fontId="11" fillId="0" borderId="11" xfId="61" applyNumberFormat="1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wrapText="1"/>
    </xf>
    <xf numFmtId="171" fontId="2" fillId="0" borderId="11" xfId="0" applyNumberFormat="1" applyFont="1" applyFill="1" applyBorder="1" applyAlignment="1">
      <alignment horizontal="right" vertical="center"/>
    </xf>
    <xf numFmtId="171" fontId="1" fillId="0" borderId="11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horizontal="justify"/>
    </xf>
    <xf numFmtId="171" fontId="2" fillId="0" borderId="10" xfId="61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 wrapText="1"/>
    </xf>
    <xf numFmtId="171" fontId="2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/>
    </xf>
    <xf numFmtId="170" fontId="1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171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1" fillId="0" borderId="0" xfId="61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0" xfId="53" applyFont="1" applyFill="1" applyAlignment="1">
      <alignment horizontal="right"/>
      <protection/>
    </xf>
    <xf numFmtId="49" fontId="1" fillId="0" borderId="0" xfId="53" applyNumberFormat="1" applyFont="1" applyFill="1" applyAlignment="1">
      <alignment horizontal="right"/>
      <protection/>
    </xf>
    <xf numFmtId="49" fontId="1" fillId="0" borderId="0" xfId="53" applyNumberFormat="1" applyFont="1" applyFill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view="pageBreakPreview" zoomScaleSheetLayoutView="100" workbookViewId="0" topLeftCell="A1">
      <selection activeCell="L4" sqref="L4"/>
    </sheetView>
  </sheetViews>
  <sheetFormatPr defaultColWidth="9.00390625" defaultRowHeight="12.75"/>
  <cols>
    <col min="1" max="1" width="51.375" style="0" customWidth="1"/>
    <col min="2" max="2" width="13.375" style="0" customWidth="1"/>
    <col min="3" max="3" width="6.00390625" style="0" customWidth="1"/>
    <col min="4" max="4" width="6.875" style="0" customWidth="1"/>
    <col min="5" max="5" width="6.00390625" style="0" customWidth="1"/>
    <col min="6" max="6" width="6.125" style="0" customWidth="1"/>
    <col min="7" max="7" width="12.875" style="0" customWidth="1"/>
    <col min="8" max="8" width="11.25390625" style="5" customWidth="1"/>
    <col min="9" max="9" width="12.00390625" style="5" customWidth="1"/>
    <col min="10" max="10" width="1.875" style="0" customWidth="1"/>
    <col min="12" max="12" width="9.125" style="73" customWidth="1"/>
  </cols>
  <sheetData>
    <row r="1" spans="9:12" s="2" customFormat="1" ht="12.75">
      <c r="I1" s="11" t="s">
        <v>229</v>
      </c>
      <c r="L1" s="69"/>
    </row>
    <row r="2" spans="9:12" s="2" customFormat="1" ht="12.75">
      <c r="I2" s="11" t="s">
        <v>102</v>
      </c>
      <c r="L2" s="69"/>
    </row>
    <row r="3" spans="9:12" s="2" customFormat="1" ht="12.75">
      <c r="I3" s="11" t="s">
        <v>103</v>
      </c>
      <c r="L3" s="69"/>
    </row>
    <row r="4" spans="9:12" s="2" customFormat="1" ht="12.75">
      <c r="I4" s="11" t="s">
        <v>231</v>
      </c>
      <c r="L4" s="69"/>
    </row>
    <row r="5" s="2" customFormat="1" ht="12.75">
      <c r="L5" s="69"/>
    </row>
    <row r="6" spans="1:12" s="1" customFormat="1" ht="12.75">
      <c r="A6" s="83" t="s">
        <v>104</v>
      </c>
      <c r="B6" s="83"/>
      <c r="C6" s="83"/>
      <c r="D6" s="83"/>
      <c r="E6" s="83"/>
      <c r="F6" s="83"/>
      <c r="G6" s="83"/>
      <c r="H6" s="83"/>
      <c r="I6" s="83"/>
      <c r="L6" s="70"/>
    </row>
    <row r="7" spans="1:12" s="1" customFormat="1" ht="12.75">
      <c r="A7" s="6"/>
      <c r="B7" s="6"/>
      <c r="C7" s="84" t="s">
        <v>19</v>
      </c>
      <c r="D7" s="84"/>
      <c r="E7" s="84"/>
      <c r="F7" s="84"/>
      <c r="G7" s="84"/>
      <c r="H7" s="84"/>
      <c r="I7" s="84"/>
      <c r="J7" s="7"/>
      <c r="L7" s="70"/>
    </row>
    <row r="8" spans="1:12" s="1" customFormat="1" ht="12.75" customHeight="1">
      <c r="A8" s="8"/>
      <c r="B8" s="8"/>
      <c r="C8" s="85" t="s">
        <v>18</v>
      </c>
      <c r="D8" s="85"/>
      <c r="E8" s="85"/>
      <c r="F8" s="85"/>
      <c r="G8" s="85"/>
      <c r="H8" s="85"/>
      <c r="I8" s="85"/>
      <c r="L8" s="70"/>
    </row>
    <row r="9" spans="1:12" s="1" customFormat="1" ht="12.75" customHeight="1">
      <c r="A9" s="8"/>
      <c r="B9" s="8"/>
      <c r="C9" s="85" t="s">
        <v>101</v>
      </c>
      <c r="D9" s="85"/>
      <c r="E9" s="85"/>
      <c r="F9" s="85"/>
      <c r="G9" s="85"/>
      <c r="H9" s="85"/>
      <c r="I9" s="85"/>
      <c r="L9" s="70"/>
    </row>
    <row r="10" s="1" customFormat="1" ht="11.25" customHeight="1">
      <c r="L10" s="70"/>
    </row>
    <row r="11" s="1" customFormat="1" ht="6.75" customHeight="1">
      <c r="L11" s="70"/>
    </row>
    <row r="12" spans="1:12" s="1" customFormat="1" ht="12.75">
      <c r="A12" s="78" t="s">
        <v>0</v>
      </c>
      <c r="B12" s="78"/>
      <c r="C12" s="78"/>
      <c r="D12" s="78"/>
      <c r="E12" s="78"/>
      <c r="F12" s="78"/>
      <c r="G12" s="78"/>
      <c r="L12" s="70"/>
    </row>
    <row r="13" spans="1:12" s="1" customFormat="1" ht="12.75">
      <c r="A13" s="78" t="s">
        <v>31</v>
      </c>
      <c r="B13" s="78"/>
      <c r="C13" s="78"/>
      <c r="D13" s="78"/>
      <c r="E13" s="78"/>
      <c r="F13" s="78"/>
      <c r="G13" s="78"/>
      <c r="L13" s="70"/>
    </row>
    <row r="14" spans="1:12" s="1" customFormat="1" ht="12.75">
      <c r="A14" s="78" t="s">
        <v>96</v>
      </c>
      <c r="B14" s="78"/>
      <c r="C14" s="78"/>
      <c r="D14" s="78"/>
      <c r="E14" s="78"/>
      <c r="F14" s="78"/>
      <c r="G14" s="78"/>
      <c r="L14" s="70"/>
    </row>
    <row r="15" spans="1:16" s="1" customFormat="1" ht="12.75">
      <c r="A15" s="78"/>
      <c r="B15" s="78"/>
      <c r="C15" s="78"/>
      <c r="D15" s="78"/>
      <c r="E15" s="78"/>
      <c r="F15" s="78"/>
      <c r="G15" s="78"/>
      <c r="L15" s="70"/>
      <c r="P15" s="1" t="s">
        <v>80</v>
      </c>
    </row>
    <row r="16" spans="1:12" s="1" customFormat="1" ht="12.75" customHeight="1">
      <c r="A16" s="76" t="s">
        <v>2</v>
      </c>
      <c r="B16" s="79" t="s">
        <v>10</v>
      </c>
      <c r="C16" s="79" t="s">
        <v>11</v>
      </c>
      <c r="D16" s="79" t="s">
        <v>3</v>
      </c>
      <c r="E16" s="79" t="s">
        <v>4</v>
      </c>
      <c r="F16" s="79" t="s">
        <v>12</v>
      </c>
      <c r="G16" s="81" t="s">
        <v>97</v>
      </c>
      <c r="H16" s="81" t="s">
        <v>98</v>
      </c>
      <c r="I16" s="81" t="s">
        <v>99</v>
      </c>
      <c r="L16" s="70"/>
    </row>
    <row r="17" spans="1:12" s="1" customFormat="1" ht="30" customHeight="1">
      <c r="A17" s="77"/>
      <c r="B17" s="80"/>
      <c r="C17" s="80"/>
      <c r="D17" s="80"/>
      <c r="E17" s="80"/>
      <c r="F17" s="80"/>
      <c r="G17" s="82"/>
      <c r="H17" s="82"/>
      <c r="I17" s="82"/>
      <c r="L17" s="70"/>
    </row>
    <row r="18" spans="1:12" s="1" customFormat="1" ht="24.75" customHeight="1">
      <c r="A18" s="74" t="s">
        <v>40</v>
      </c>
      <c r="B18" s="75"/>
      <c r="C18" s="9"/>
      <c r="D18" s="9"/>
      <c r="E18" s="9"/>
      <c r="F18" s="9"/>
      <c r="G18" s="10"/>
      <c r="H18" s="10"/>
      <c r="I18" s="10"/>
      <c r="L18" s="70"/>
    </row>
    <row r="19" spans="1:12" s="1" customFormat="1" ht="40.5">
      <c r="A19" s="14" t="s">
        <v>36</v>
      </c>
      <c r="B19" s="15" t="s">
        <v>65</v>
      </c>
      <c r="C19" s="16"/>
      <c r="D19" s="16"/>
      <c r="E19" s="16"/>
      <c r="F19" s="16"/>
      <c r="G19" s="12">
        <f>G22+G32+G47+G61+G66+G75</f>
        <v>959553.5</v>
      </c>
      <c r="H19" s="12">
        <f>H22+H32+H47+H61+H66+H75</f>
        <v>837825.9000000001</v>
      </c>
      <c r="I19" s="12">
        <f>I22+I32+I47+I61+I66+I75</f>
        <v>864775.9</v>
      </c>
      <c r="L19" s="70"/>
    </row>
    <row r="20" spans="1:12" s="1" customFormat="1" ht="25.5">
      <c r="A20" s="17" t="s">
        <v>13</v>
      </c>
      <c r="B20" s="16" t="s">
        <v>65</v>
      </c>
      <c r="C20" s="3" t="s">
        <v>14</v>
      </c>
      <c r="D20" s="18"/>
      <c r="E20" s="18"/>
      <c r="F20" s="18"/>
      <c r="G20" s="13">
        <f>G21+G75</f>
        <v>959553.5</v>
      </c>
      <c r="H20" s="13">
        <f>H21+H75</f>
        <v>837825.9000000001</v>
      </c>
      <c r="I20" s="13">
        <f>I21+I75</f>
        <v>864775.9</v>
      </c>
      <c r="L20" s="70"/>
    </row>
    <row r="21" spans="1:16" s="1" customFormat="1" ht="15.75" customHeight="1">
      <c r="A21" s="19" t="s">
        <v>9</v>
      </c>
      <c r="B21" s="16" t="s">
        <v>65</v>
      </c>
      <c r="C21" s="3" t="s">
        <v>14</v>
      </c>
      <c r="D21" s="35" t="s">
        <v>6</v>
      </c>
      <c r="E21" s="36"/>
      <c r="F21" s="16"/>
      <c r="G21" s="13">
        <f>G22+G32+G47+G61+G66</f>
        <v>936457.8</v>
      </c>
      <c r="H21" s="13">
        <f>H22+H32+H47+H61+H66</f>
        <v>820768.2000000002</v>
      </c>
      <c r="I21" s="13">
        <f>I22+I32+I47+I61+I66</f>
        <v>848058.7000000001</v>
      </c>
      <c r="L21" s="70"/>
      <c r="P21" s="1" t="s">
        <v>57</v>
      </c>
    </row>
    <row r="22" spans="1:12" s="1" customFormat="1" ht="15" customHeight="1">
      <c r="A22" s="21" t="s">
        <v>28</v>
      </c>
      <c r="B22" s="16" t="s">
        <v>126</v>
      </c>
      <c r="C22" s="3" t="s">
        <v>14</v>
      </c>
      <c r="D22" s="35" t="s">
        <v>6</v>
      </c>
      <c r="E22" s="36" t="s">
        <v>24</v>
      </c>
      <c r="F22" s="3"/>
      <c r="G22" s="13">
        <f>SUM(G23:G31)</f>
        <v>266761</v>
      </c>
      <c r="H22" s="13">
        <f>SUM(H23:H31)</f>
        <v>229697.8</v>
      </c>
      <c r="I22" s="13">
        <f>SUM(I23:I31)</f>
        <v>233752.1</v>
      </c>
      <c r="L22" s="70"/>
    </row>
    <row r="23" spans="1:12" s="1" customFormat="1" ht="53.25" customHeight="1">
      <c r="A23" s="22" t="s">
        <v>37</v>
      </c>
      <c r="B23" s="16" t="s">
        <v>119</v>
      </c>
      <c r="C23" s="23" t="s">
        <v>14</v>
      </c>
      <c r="D23" s="35" t="s">
        <v>6</v>
      </c>
      <c r="E23" s="36" t="s">
        <v>24</v>
      </c>
      <c r="F23" s="3">
        <v>611</v>
      </c>
      <c r="G23" s="13">
        <v>159784.6</v>
      </c>
      <c r="H23" s="13">
        <v>150101.4</v>
      </c>
      <c r="I23" s="13">
        <v>154654.8</v>
      </c>
      <c r="L23" s="70"/>
    </row>
    <row r="24" spans="1:12" s="1" customFormat="1" ht="52.5" customHeight="1">
      <c r="A24" s="22" t="s">
        <v>37</v>
      </c>
      <c r="B24" s="16" t="s">
        <v>120</v>
      </c>
      <c r="C24" s="23" t="s">
        <v>14</v>
      </c>
      <c r="D24" s="35" t="s">
        <v>6</v>
      </c>
      <c r="E24" s="36" t="s">
        <v>24</v>
      </c>
      <c r="F24" s="3">
        <v>611</v>
      </c>
      <c r="G24" s="13">
        <v>78211.7</v>
      </c>
      <c r="H24" s="13">
        <v>57130.7</v>
      </c>
      <c r="I24" s="13">
        <v>55966</v>
      </c>
      <c r="L24" s="70"/>
    </row>
    <row r="25" spans="1:12" s="1" customFormat="1" ht="12.75">
      <c r="A25" s="24" t="s">
        <v>27</v>
      </c>
      <c r="B25" s="16" t="s">
        <v>121</v>
      </c>
      <c r="C25" s="23" t="s">
        <v>14</v>
      </c>
      <c r="D25" s="35" t="s">
        <v>6</v>
      </c>
      <c r="E25" s="36" t="s">
        <v>24</v>
      </c>
      <c r="F25" s="3">
        <v>612</v>
      </c>
      <c r="G25" s="13">
        <v>531.7</v>
      </c>
      <c r="H25" s="13"/>
      <c r="I25" s="13"/>
      <c r="L25" s="70"/>
    </row>
    <row r="26" spans="1:12" s="1" customFormat="1" ht="12.75">
      <c r="A26" s="24" t="s">
        <v>27</v>
      </c>
      <c r="B26" s="16" t="s">
        <v>122</v>
      </c>
      <c r="C26" s="23" t="s">
        <v>14</v>
      </c>
      <c r="D26" s="35" t="s">
        <v>6</v>
      </c>
      <c r="E26" s="36" t="s">
        <v>24</v>
      </c>
      <c r="F26" s="3">
        <v>612</v>
      </c>
      <c r="G26" s="13">
        <v>700.2</v>
      </c>
      <c r="H26" s="13"/>
      <c r="I26" s="13"/>
      <c r="L26" s="70"/>
    </row>
    <row r="27" spans="1:12" s="1" customFormat="1" ht="12.75">
      <c r="A27" s="24" t="s">
        <v>27</v>
      </c>
      <c r="B27" s="16" t="s">
        <v>123</v>
      </c>
      <c r="C27" s="23" t="s">
        <v>14</v>
      </c>
      <c r="D27" s="35" t="s">
        <v>6</v>
      </c>
      <c r="E27" s="36" t="s">
        <v>24</v>
      </c>
      <c r="F27" s="3">
        <v>612</v>
      </c>
      <c r="G27" s="13">
        <v>16640</v>
      </c>
      <c r="H27" s="13">
        <v>16640</v>
      </c>
      <c r="I27" s="13">
        <v>17305.6</v>
      </c>
      <c r="L27" s="70"/>
    </row>
    <row r="28" spans="1:12" s="28" customFormat="1" ht="12.75">
      <c r="A28" s="25" t="s">
        <v>221</v>
      </c>
      <c r="B28" s="16" t="s">
        <v>222</v>
      </c>
      <c r="C28" s="23" t="s">
        <v>14</v>
      </c>
      <c r="D28" s="35" t="s">
        <v>6</v>
      </c>
      <c r="E28" s="36" t="s">
        <v>24</v>
      </c>
      <c r="F28" s="3">
        <v>612</v>
      </c>
      <c r="G28" s="26">
        <v>233</v>
      </c>
      <c r="H28" s="27"/>
      <c r="I28" s="26"/>
      <c r="L28" s="71"/>
    </row>
    <row r="29" spans="1:12" s="1" customFormat="1" ht="12.75">
      <c r="A29" s="24" t="s">
        <v>27</v>
      </c>
      <c r="B29" s="16" t="s">
        <v>124</v>
      </c>
      <c r="C29" s="23" t="s">
        <v>14</v>
      </c>
      <c r="D29" s="35" t="s">
        <v>6</v>
      </c>
      <c r="E29" s="36" t="s">
        <v>24</v>
      </c>
      <c r="F29" s="3">
        <v>612</v>
      </c>
      <c r="G29" s="13">
        <v>5531.1</v>
      </c>
      <c r="H29" s="13"/>
      <c r="I29" s="13"/>
      <c r="L29" s="70"/>
    </row>
    <row r="30" spans="1:12" s="1" customFormat="1" ht="12.75">
      <c r="A30" s="24" t="s">
        <v>27</v>
      </c>
      <c r="B30" s="16" t="s">
        <v>120</v>
      </c>
      <c r="C30" s="23" t="s">
        <v>14</v>
      </c>
      <c r="D30" s="35" t="s">
        <v>6</v>
      </c>
      <c r="E30" s="36" t="s">
        <v>24</v>
      </c>
      <c r="F30" s="3">
        <v>612</v>
      </c>
      <c r="G30" s="13">
        <v>4872.9</v>
      </c>
      <c r="H30" s="13">
        <v>5643.5</v>
      </c>
      <c r="I30" s="13">
        <v>5643.5</v>
      </c>
      <c r="L30" s="70"/>
    </row>
    <row r="31" spans="1:12" s="1" customFormat="1" ht="14.25" customHeight="1">
      <c r="A31" s="24" t="s">
        <v>27</v>
      </c>
      <c r="B31" s="16" t="s">
        <v>125</v>
      </c>
      <c r="C31" s="3" t="s">
        <v>14</v>
      </c>
      <c r="D31" s="35" t="s">
        <v>6</v>
      </c>
      <c r="E31" s="36" t="s">
        <v>24</v>
      </c>
      <c r="F31" s="3">
        <v>612</v>
      </c>
      <c r="G31" s="13">
        <v>255.8</v>
      </c>
      <c r="H31" s="13">
        <v>182.2</v>
      </c>
      <c r="I31" s="13">
        <v>182.2</v>
      </c>
      <c r="L31" s="70"/>
    </row>
    <row r="32" spans="1:12" s="1" customFormat="1" ht="15.75" customHeight="1">
      <c r="A32" s="21" t="s">
        <v>32</v>
      </c>
      <c r="B32" s="16" t="s">
        <v>127</v>
      </c>
      <c r="C32" s="3" t="s">
        <v>14</v>
      </c>
      <c r="D32" s="35" t="s">
        <v>6</v>
      </c>
      <c r="E32" s="36" t="s">
        <v>26</v>
      </c>
      <c r="F32" s="3"/>
      <c r="G32" s="13">
        <f>SUM(G33:G46)</f>
        <v>561114</v>
      </c>
      <c r="H32" s="13">
        <f>SUM(H33:H46)</f>
        <v>500394.5</v>
      </c>
      <c r="I32" s="13">
        <f>SUM(I33:I46)</f>
        <v>519927</v>
      </c>
      <c r="L32" s="70"/>
    </row>
    <row r="33" spans="1:12" s="1" customFormat="1" ht="51">
      <c r="A33" s="22" t="s">
        <v>37</v>
      </c>
      <c r="B33" s="16" t="s">
        <v>130</v>
      </c>
      <c r="C33" s="23" t="s">
        <v>14</v>
      </c>
      <c r="D33" s="35" t="s">
        <v>6</v>
      </c>
      <c r="E33" s="36" t="s">
        <v>26</v>
      </c>
      <c r="F33" s="3">
        <v>611</v>
      </c>
      <c r="G33" s="13">
        <v>353661.3</v>
      </c>
      <c r="H33" s="13">
        <v>363107.2</v>
      </c>
      <c r="I33" s="13">
        <v>384397.9</v>
      </c>
      <c r="L33" s="70"/>
    </row>
    <row r="34" spans="1:12" s="1" customFormat="1" ht="51">
      <c r="A34" s="22" t="s">
        <v>37</v>
      </c>
      <c r="B34" s="16" t="s">
        <v>135</v>
      </c>
      <c r="C34" s="23" t="s">
        <v>14</v>
      </c>
      <c r="D34" s="35" t="s">
        <v>6</v>
      </c>
      <c r="E34" s="36" t="s">
        <v>26</v>
      </c>
      <c r="F34" s="3">
        <v>611</v>
      </c>
      <c r="G34" s="13">
        <v>155366.7</v>
      </c>
      <c r="H34" s="13">
        <v>105314.7</v>
      </c>
      <c r="I34" s="13">
        <v>102358.2</v>
      </c>
      <c r="L34" s="70"/>
    </row>
    <row r="35" spans="1:12" s="1" customFormat="1" ht="12.75">
      <c r="A35" s="22" t="s">
        <v>27</v>
      </c>
      <c r="B35" s="16" t="s">
        <v>131</v>
      </c>
      <c r="C35" s="23" t="s">
        <v>14</v>
      </c>
      <c r="D35" s="35" t="s">
        <v>6</v>
      </c>
      <c r="E35" s="36" t="s">
        <v>26</v>
      </c>
      <c r="F35" s="3">
        <v>612</v>
      </c>
      <c r="G35" s="13">
        <v>12176.3</v>
      </c>
      <c r="H35" s="13"/>
      <c r="I35" s="13"/>
      <c r="L35" s="70"/>
    </row>
    <row r="36" spans="1:12" s="1" customFormat="1" ht="12.75">
      <c r="A36" s="22" t="s">
        <v>27</v>
      </c>
      <c r="B36" s="16" t="s">
        <v>132</v>
      </c>
      <c r="C36" s="23" t="s">
        <v>14</v>
      </c>
      <c r="D36" s="35" t="s">
        <v>6</v>
      </c>
      <c r="E36" s="36" t="s">
        <v>26</v>
      </c>
      <c r="F36" s="3">
        <v>612</v>
      </c>
      <c r="G36" s="13">
        <v>315</v>
      </c>
      <c r="H36" s="13"/>
      <c r="I36" s="13"/>
      <c r="L36" s="70"/>
    </row>
    <row r="37" spans="1:12" s="1" customFormat="1" ht="12.75">
      <c r="A37" s="22" t="s">
        <v>221</v>
      </c>
      <c r="B37" s="16" t="s">
        <v>223</v>
      </c>
      <c r="C37" s="23" t="s">
        <v>14</v>
      </c>
      <c r="D37" s="35" t="s">
        <v>6</v>
      </c>
      <c r="E37" s="36" t="s">
        <v>26</v>
      </c>
      <c r="F37" s="3">
        <v>612</v>
      </c>
      <c r="G37" s="13">
        <v>322</v>
      </c>
      <c r="H37" s="13"/>
      <c r="I37" s="13"/>
      <c r="L37" s="70"/>
    </row>
    <row r="38" spans="1:12" s="1" customFormat="1" ht="12.75">
      <c r="A38" s="22" t="s">
        <v>27</v>
      </c>
      <c r="B38" s="16" t="s">
        <v>133</v>
      </c>
      <c r="C38" s="23" t="s">
        <v>14</v>
      </c>
      <c r="D38" s="35" t="s">
        <v>6</v>
      </c>
      <c r="E38" s="36" t="s">
        <v>26</v>
      </c>
      <c r="F38" s="3">
        <v>612</v>
      </c>
      <c r="G38" s="13">
        <v>2930.7</v>
      </c>
      <c r="H38" s="13"/>
      <c r="I38" s="13"/>
      <c r="L38" s="70"/>
    </row>
    <row r="39" spans="1:12" s="1" customFormat="1" ht="12.75">
      <c r="A39" s="22" t="s">
        <v>27</v>
      </c>
      <c r="B39" s="16" t="s">
        <v>134</v>
      </c>
      <c r="C39" s="23" t="s">
        <v>14</v>
      </c>
      <c r="D39" s="35" t="s">
        <v>6</v>
      </c>
      <c r="E39" s="36" t="s">
        <v>26</v>
      </c>
      <c r="F39" s="3">
        <v>612</v>
      </c>
      <c r="G39" s="13">
        <v>1191.4</v>
      </c>
      <c r="H39" s="13"/>
      <c r="I39" s="13"/>
      <c r="L39" s="70"/>
    </row>
    <row r="40" spans="1:12" s="28" customFormat="1" ht="12.75">
      <c r="A40" s="25" t="s">
        <v>221</v>
      </c>
      <c r="B40" s="16" t="s">
        <v>224</v>
      </c>
      <c r="C40" s="23" t="s">
        <v>14</v>
      </c>
      <c r="D40" s="35" t="s">
        <v>6</v>
      </c>
      <c r="E40" s="36" t="s">
        <v>26</v>
      </c>
      <c r="F40" s="3">
        <v>612</v>
      </c>
      <c r="G40" s="26">
        <v>343.9</v>
      </c>
      <c r="H40" s="27"/>
      <c r="I40" s="26"/>
      <c r="L40" s="71"/>
    </row>
    <row r="41" spans="1:12" s="1" customFormat="1" ht="12.75">
      <c r="A41" s="22" t="s">
        <v>27</v>
      </c>
      <c r="B41" s="16" t="s">
        <v>128</v>
      </c>
      <c r="C41" s="23" t="s">
        <v>14</v>
      </c>
      <c r="D41" s="35" t="s">
        <v>6</v>
      </c>
      <c r="E41" s="36" t="s">
        <v>26</v>
      </c>
      <c r="F41" s="3">
        <v>612</v>
      </c>
      <c r="G41" s="13"/>
      <c r="H41" s="13">
        <v>10.8</v>
      </c>
      <c r="I41" s="13">
        <v>10.5</v>
      </c>
      <c r="L41" s="70"/>
    </row>
    <row r="42" spans="1:12" s="1" customFormat="1" ht="12.75">
      <c r="A42" s="22" t="s">
        <v>27</v>
      </c>
      <c r="B42" s="16" t="s">
        <v>129</v>
      </c>
      <c r="C42" s="23" t="s">
        <v>14</v>
      </c>
      <c r="D42" s="35" t="s">
        <v>6</v>
      </c>
      <c r="E42" s="36" t="s">
        <v>26</v>
      </c>
      <c r="F42" s="3">
        <v>612</v>
      </c>
      <c r="G42" s="13">
        <v>29763.4</v>
      </c>
      <c r="H42" s="13">
        <v>29963.9</v>
      </c>
      <c r="I42" s="13">
        <v>31162.5</v>
      </c>
      <c r="L42" s="70"/>
    </row>
    <row r="43" spans="1:12" s="1" customFormat="1" ht="12.75">
      <c r="A43" s="22" t="s">
        <v>27</v>
      </c>
      <c r="B43" s="16" t="s">
        <v>135</v>
      </c>
      <c r="C43" s="23" t="s">
        <v>14</v>
      </c>
      <c r="D43" s="35" t="s">
        <v>6</v>
      </c>
      <c r="E43" s="36" t="s">
        <v>26</v>
      </c>
      <c r="F43" s="3">
        <v>612</v>
      </c>
      <c r="G43" s="13">
        <v>0</v>
      </c>
      <c r="H43" s="13">
        <v>505.6</v>
      </c>
      <c r="I43" s="13">
        <v>505.6</v>
      </c>
      <c r="L43" s="70"/>
    </row>
    <row r="44" spans="1:12" s="1" customFormat="1" ht="12.75">
      <c r="A44" s="24" t="s">
        <v>27</v>
      </c>
      <c r="B44" s="16" t="s">
        <v>137</v>
      </c>
      <c r="C44" s="3" t="s">
        <v>14</v>
      </c>
      <c r="D44" s="35" t="s">
        <v>6</v>
      </c>
      <c r="E44" s="36" t="s">
        <v>26</v>
      </c>
      <c r="F44" s="3">
        <v>612</v>
      </c>
      <c r="G44" s="13">
        <v>2621</v>
      </c>
      <c r="H44" s="13">
        <v>1492.3</v>
      </c>
      <c r="I44" s="13">
        <v>1492.3</v>
      </c>
      <c r="L44" s="70"/>
    </row>
    <row r="45" spans="1:12" s="1" customFormat="1" ht="12.75">
      <c r="A45" s="24" t="s">
        <v>27</v>
      </c>
      <c r="B45" s="16" t="s">
        <v>136</v>
      </c>
      <c r="C45" s="3" t="s">
        <v>14</v>
      </c>
      <c r="D45" s="35" t="s">
        <v>6</v>
      </c>
      <c r="E45" s="36" t="s">
        <v>26</v>
      </c>
      <c r="F45" s="3">
        <v>612</v>
      </c>
      <c r="G45" s="13">
        <v>595.7</v>
      </c>
      <c r="H45" s="13"/>
      <c r="I45" s="13"/>
      <c r="L45" s="70"/>
    </row>
    <row r="46" spans="1:12" s="1" customFormat="1" ht="12.75">
      <c r="A46" s="24" t="s">
        <v>27</v>
      </c>
      <c r="B46" s="16" t="s">
        <v>138</v>
      </c>
      <c r="C46" s="3" t="s">
        <v>14</v>
      </c>
      <c r="D46" s="35" t="s">
        <v>6</v>
      </c>
      <c r="E46" s="36" t="s">
        <v>26</v>
      </c>
      <c r="F46" s="3">
        <v>612</v>
      </c>
      <c r="G46" s="13">
        <v>1826.6</v>
      </c>
      <c r="H46" s="13"/>
      <c r="I46" s="13"/>
      <c r="L46" s="70"/>
    </row>
    <row r="47" spans="1:12" s="1" customFormat="1" ht="15.75" customHeight="1">
      <c r="A47" s="29" t="s">
        <v>81</v>
      </c>
      <c r="B47" s="16" t="s">
        <v>65</v>
      </c>
      <c r="C47" s="3" t="s">
        <v>14</v>
      </c>
      <c r="D47" s="35" t="s">
        <v>6</v>
      </c>
      <c r="E47" s="36" t="s">
        <v>5</v>
      </c>
      <c r="F47" s="3"/>
      <c r="G47" s="13">
        <f>SUM(G48:G60)</f>
        <v>95819.9</v>
      </c>
      <c r="H47" s="13">
        <f>SUM(H48:H60)</f>
        <v>78044.3</v>
      </c>
      <c r="I47" s="13">
        <f>SUM(I48:I60)</f>
        <v>81748</v>
      </c>
      <c r="L47" s="70"/>
    </row>
    <row r="48" spans="1:12" s="1" customFormat="1" ht="49.5" customHeight="1">
      <c r="A48" s="22" t="s">
        <v>37</v>
      </c>
      <c r="B48" s="16" t="s">
        <v>140</v>
      </c>
      <c r="C48" s="23" t="s">
        <v>14</v>
      </c>
      <c r="D48" s="35" t="s">
        <v>6</v>
      </c>
      <c r="E48" s="36" t="s">
        <v>5</v>
      </c>
      <c r="F48" s="3">
        <v>611</v>
      </c>
      <c r="G48" s="13">
        <v>13491.3</v>
      </c>
      <c r="H48" s="13">
        <v>11108</v>
      </c>
      <c r="I48" s="13">
        <v>10896.3</v>
      </c>
      <c r="L48" s="70"/>
    </row>
    <row r="49" spans="1:12" s="1" customFormat="1" ht="49.5" customHeight="1">
      <c r="A49" s="22" t="s">
        <v>37</v>
      </c>
      <c r="B49" s="16" t="s">
        <v>139</v>
      </c>
      <c r="C49" s="23" t="s">
        <v>14</v>
      </c>
      <c r="D49" s="35" t="s">
        <v>6</v>
      </c>
      <c r="E49" s="36" t="s">
        <v>5</v>
      </c>
      <c r="F49" s="3">
        <v>611</v>
      </c>
      <c r="G49" s="13">
        <v>53750.6</v>
      </c>
      <c r="H49" s="13">
        <v>63192.3</v>
      </c>
      <c r="I49" s="13">
        <v>66958</v>
      </c>
      <c r="L49" s="70"/>
    </row>
    <row r="50" spans="1:12" s="1" customFormat="1" ht="49.5" customHeight="1">
      <c r="A50" s="22" t="s">
        <v>37</v>
      </c>
      <c r="B50" s="16" t="s">
        <v>144</v>
      </c>
      <c r="C50" s="23" t="s">
        <v>14</v>
      </c>
      <c r="D50" s="35" t="s">
        <v>6</v>
      </c>
      <c r="E50" s="36" t="s">
        <v>5</v>
      </c>
      <c r="F50" s="3">
        <v>611</v>
      </c>
      <c r="G50" s="13">
        <v>7874.2</v>
      </c>
      <c r="H50" s="13"/>
      <c r="I50" s="13"/>
      <c r="L50" s="70"/>
    </row>
    <row r="51" spans="1:12" s="1" customFormat="1" ht="49.5" customHeight="1">
      <c r="A51" s="22" t="s">
        <v>37</v>
      </c>
      <c r="B51" s="16" t="s">
        <v>145</v>
      </c>
      <c r="C51" s="23" t="s">
        <v>14</v>
      </c>
      <c r="D51" s="35" t="s">
        <v>6</v>
      </c>
      <c r="E51" s="36" t="s">
        <v>5</v>
      </c>
      <c r="F51" s="3">
        <v>611</v>
      </c>
      <c r="G51" s="13">
        <v>1254.5</v>
      </c>
      <c r="H51" s="13"/>
      <c r="I51" s="13"/>
      <c r="L51" s="70"/>
    </row>
    <row r="52" spans="1:12" s="28" customFormat="1" ht="53.25" customHeight="1">
      <c r="A52" s="25" t="s">
        <v>225</v>
      </c>
      <c r="B52" s="16" t="s">
        <v>226</v>
      </c>
      <c r="C52" s="23" t="s">
        <v>14</v>
      </c>
      <c r="D52" s="35" t="s">
        <v>6</v>
      </c>
      <c r="E52" s="36" t="s">
        <v>5</v>
      </c>
      <c r="F52" s="3">
        <v>611</v>
      </c>
      <c r="G52" s="30">
        <v>721.8</v>
      </c>
      <c r="H52" s="31"/>
      <c r="I52" s="30"/>
      <c r="L52" s="71"/>
    </row>
    <row r="53" spans="1:12" s="1" customFormat="1" ht="15.75" customHeight="1">
      <c r="A53" s="24" t="s">
        <v>27</v>
      </c>
      <c r="B53" s="16" t="s">
        <v>143</v>
      </c>
      <c r="C53" s="3" t="s">
        <v>14</v>
      </c>
      <c r="D53" s="35" t="s">
        <v>6</v>
      </c>
      <c r="E53" s="36" t="s">
        <v>5</v>
      </c>
      <c r="F53" s="3">
        <v>612</v>
      </c>
      <c r="G53" s="13">
        <v>14000</v>
      </c>
      <c r="H53" s="13"/>
      <c r="I53" s="13"/>
      <c r="L53" s="70"/>
    </row>
    <row r="54" spans="1:12" s="1" customFormat="1" ht="15.75" customHeight="1">
      <c r="A54" s="24" t="s">
        <v>27</v>
      </c>
      <c r="B54" s="16" t="s">
        <v>142</v>
      </c>
      <c r="C54" s="3" t="s">
        <v>14</v>
      </c>
      <c r="D54" s="35" t="s">
        <v>6</v>
      </c>
      <c r="E54" s="36" t="s">
        <v>5</v>
      </c>
      <c r="F54" s="3">
        <v>612</v>
      </c>
      <c r="G54" s="13">
        <v>489.4</v>
      </c>
      <c r="H54" s="13"/>
      <c r="I54" s="13"/>
      <c r="L54" s="70"/>
    </row>
    <row r="55" spans="1:12" s="1" customFormat="1" ht="15.75" customHeight="1">
      <c r="A55" s="24" t="s">
        <v>27</v>
      </c>
      <c r="B55" s="16" t="s">
        <v>141</v>
      </c>
      <c r="C55" s="3" t="s">
        <v>14</v>
      </c>
      <c r="D55" s="35" t="s">
        <v>6</v>
      </c>
      <c r="E55" s="36" t="s">
        <v>5</v>
      </c>
      <c r="F55" s="3">
        <v>612</v>
      </c>
      <c r="G55" s="13">
        <v>3946.3</v>
      </c>
      <c r="H55" s="13">
        <v>3744</v>
      </c>
      <c r="I55" s="13">
        <v>3893.7</v>
      </c>
      <c r="L55" s="70"/>
    </row>
    <row r="56" spans="1:12" s="1" customFormat="1" ht="15.75" customHeight="1">
      <c r="A56" s="24" t="s">
        <v>27</v>
      </c>
      <c r="B56" s="16" t="s">
        <v>150</v>
      </c>
      <c r="C56" s="3" t="s">
        <v>14</v>
      </c>
      <c r="D56" s="35" t="s">
        <v>6</v>
      </c>
      <c r="E56" s="36" t="s">
        <v>5</v>
      </c>
      <c r="F56" s="3">
        <v>612</v>
      </c>
      <c r="G56" s="13">
        <v>41.6</v>
      </c>
      <c r="H56" s="13"/>
      <c r="I56" s="13"/>
      <c r="L56" s="70"/>
    </row>
    <row r="57" spans="1:12" s="1" customFormat="1" ht="12.75">
      <c r="A57" s="22" t="s">
        <v>146</v>
      </c>
      <c r="B57" s="16" t="s">
        <v>145</v>
      </c>
      <c r="C57" s="23" t="s">
        <v>14</v>
      </c>
      <c r="D57" s="35" t="s">
        <v>6</v>
      </c>
      <c r="E57" s="36" t="s">
        <v>5</v>
      </c>
      <c r="F57" s="3">
        <v>613</v>
      </c>
      <c r="G57" s="13">
        <v>60</v>
      </c>
      <c r="H57" s="13"/>
      <c r="I57" s="13"/>
      <c r="L57" s="70"/>
    </row>
    <row r="58" spans="1:12" s="1" customFormat="1" ht="12.75">
      <c r="A58" s="22" t="s">
        <v>147</v>
      </c>
      <c r="B58" s="16" t="s">
        <v>145</v>
      </c>
      <c r="C58" s="23" t="s">
        <v>14</v>
      </c>
      <c r="D58" s="35" t="s">
        <v>6</v>
      </c>
      <c r="E58" s="36" t="s">
        <v>5</v>
      </c>
      <c r="F58" s="3">
        <v>623</v>
      </c>
      <c r="G58" s="13">
        <v>60</v>
      </c>
      <c r="H58" s="13"/>
      <c r="I58" s="13"/>
      <c r="L58" s="70"/>
    </row>
    <row r="59" spans="1:12" s="1" customFormat="1" ht="25.5">
      <c r="A59" s="22" t="s">
        <v>148</v>
      </c>
      <c r="B59" s="16" t="s">
        <v>145</v>
      </c>
      <c r="C59" s="23" t="s">
        <v>14</v>
      </c>
      <c r="D59" s="35" t="s">
        <v>6</v>
      </c>
      <c r="E59" s="36" t="s">
        <v>5</v>
      </c>
      <c r="F59" s="3">
        <v>633</v>
      </c>
      <c r="G59" s="13">
        <v>60</v>
      </c>
      <c r="H59" s="13"/>
      <c r="I59" s="13"/>
      <c r="L59" s="70"/>
    </row>
    <row r="60" spans="1:12" s="1" customFormat="1" ht="51">
      <c r="A60" s="22" t="s">
        <v>149</v>
      </c>
      <c r="B60" s="16" t="s">
        <v>145</v>
      </c>
      <c r="C60" s="23" t="s">
        <v>14</v>
      </c>
      <c r="D60" s="35" t="s">
        <v>6</v>
      </c>
      <c r="E60" s="36" t="s">
        <v>5</v>
      </c>
      <c r="F60" s="3">
        <v>613</v>
      </c>
      <c r="G60" s="13">
        <v>70.2</v>
      </c>
      <c r="H60" s="13"/>
      <c r="I60" s="13"/>
      <c r="L60" s="70"/>
    </row>
    <row r="61" spans="1:12" s="1" customFormat="1" ht="14.25" customHeight="1">
      <c r="A61" s="32" t="s">
        <v>15</v>
      </c>
      <c r="B61" s="16" t="s">
        <v>152</v>
      </c>
      <c r="C61" s="3" t="s">
        <v>14</v>
      </c>
      <c r="D61" s="35" t="s">
        <v>6</v>
      </c>
      <c r="E61" s="36" t="s">
        <v>6</v>
      </c>
      <c r="F61" s="20"/>
      <c r="G61" s="13">
        <f>SUM(G62:G65)</f>
        <v>4053.3</v>
      </c>
      <c r="H61" s="13">
        <f>SUM(H62:H65)</f>
        <v>3771.8</v>
      </c>
      <c r="I61" s="13">
        <f>SUM(I62:I65)</f>
        <v>3771.8</v>
      </c>
      <c r="L61" s="70"/>
    </row>
    <row r="62" spans="1:12" s="1" customFormat="1" ht="25.5" customHeight="1">
      <c r="A62" s="24" t="s">
        <v>33</v>
      </c>
      <c r="B62" s="16" t="s">
        <v>153</v>
      </c>
      <c r="C62" s="3" t="s">
        <v>14</v>
      </c>
      <c r="D62" s="35" t="s">
        <v>6</v>
      </c>
      <c r="E62" s="36" t="s">
        <v>6</v>
      </c>
      <c r="F62" s="3">
        <v>244</v>
      </c>
      <c r="G62" s="13">
        <v>0</v>
      </c>
      <c r="H62" s="13">
        <v>42</v>
      </c>
      <c r="I62" s="13">
        <v>42</v>
      </c>
      <c r="L62" s="70"/>
    </row>
    <row r="63" spans="1:12" s="1" customFormat="1" ht="12.75">
      <c r="A63" s="19" t="s">
        <v>27</v>
      </c>
      <c r="B63" s="16" t="s">
        <v>153</v>
      </c>
      <c r="C63" s="33" t="s">
        <v>14</v>
      </c>
      <c r="D63" s="35" t="s">
        <v>6</v>
      </c>
      <c r="E63" s="36" t="s">
        <v>6</v>
      </c>
      <c r="F63" s="3" t="s">
        <v>83</v>
      </c>
      <c r="G63" s="13">
        <v>963.5</v>
      </c>
      <c r="H63" s="13">
        <v>480</v>
      </c>
      <c r="I63" s="13">
        <v>480</v>
      </c>
      <c r="L63" s="70"/>
    </row>
    <row r="64" spans="1:12" s="1" customFormat="1" ht="14.25" customHeight="1">
      <c r="A64" s="19" t="s">
        <v>27</v>
      </c>
      <c r="B64" s="16" t="s">
        <v>153</v>
      </c>
      <c r="C64" s="3" t="s">
        <v>14</v>
      </c>
      <c r="D64" s="35" t="s">
        <v>6</v>
      </c>
      <c r="E64" s="36" t="s">
        <v>6</v>
      </c>
      <c r="F64" s="3">
        <v>612</v>
      </c>
      <c r="G64" s="13">
        <v>0</v>
      </c>
      <c r="H64" s="13">
        <v>160</v>
      </c>
      <c r="I64" s="13">
        <v>160</v>
      </c>
      <c r="L64" s="70"/>
    </row>
    <row r="65" spans="1:12" s="1" customFormat="1" ht="14.25" customHeight="1">
      <c r="A65" s="19" t="s">
        <v>27</v>
      </c>
      <c r="B65" s="16" t="s">
        <v>151</v>
      </c>
      <c r="C65" s="3" t="s">
        <v>14</v>
      </c>
      <c r="D65" s="35" t="s">
        <v>6</v>
      </c>
      <c r="E65" s="36" t="s">
        <v>6</v>
      </c>
      <c r="F65" s="3">
        <v>612</v>
      </c>
      <c r="G65" s="13">
        <v>3089.8</v>
      </c>
      <c r="H65" s="13">
        <v>3089.8</v>
      </c>
      <c r="I65" s="13">
        <v>3089.8</v>
      </c>
      <c r="L65" s="70"/>
    </row>
    <row r="66" spans="1:12" s="1" customFormat="1" ht="14.25" customHeight="1">
      <c r="A66" s="32" t="s">
        <v>25</v>
      </c>
      <c r="B66" s="16" t="s">
        <v>154</v>
      </c>
      <c r="C66" s="3" t="s">
        <v>14</v>
      </c>
      <c r="D66" s="35" t="s">
        <v>6</v>
      </c>
      <c r="E66" s="36" t="s">
        <v>23</v>
      </c>
      <c r="F66" s="3"/>
      <c r="G66" s="13">
        <f>SUM(G67:G74)</f>
        <v>8709.600000000002</v>
      </c>
      <c r="H66" s="13">
        <f>SUM(H67:H74)</f>
        <v>8859.800000000001</v>
      </c>
      <c r="I66" s="13">
        <f>SUM(I67:I74)</f>
        <v>8859.800000000001</v>
      </c>
      <c r="L66" s="70"/>
    </row>
    <row r="67" spans="1:12" s="1" customFormat="1" ht="38.25">
      <c r="A67" s="34" t="s">
        <v>82</v>
      </c>
      <c r="B67" s="16" t="s">
        <v>156</v>
      </c>
      <c r="C67" s="3" t="s">
        <v>14</v>
      </c>
      <c r="D67" s="35" t="s">
        <v>6</v>
      </c>
      <c r="E67" s="36" t="s">
        <v>23</v>
      </c>
      <c r="F67" s="3">
        <v>123</v>
      </c>
      <c r="G67" s="13">
        <v>106.3</v>
      </c>
      <c r="H67" s="13">
        <v>73.5</v>
      </c>
      <c r="I67" s="13">
        <v>73.5</v>
      </c>
      <c r="L67" s="70"/>
    </row>
    <row r="68" spans="1:12" s="1" customFormat="1" ht="17.25" customHeight="1">
      <c r="A68" s="34" t="s">
        <v>62</v>
      </c>
      <c r="B68" s="16" t="s">
        <v>155</v>
      </c>
      <c r="C68" s="3" t="s">
        <v>14</v>
      </c>
      <c r="D68" s="35" t="s">
        <v>6</v>
      </c>
      <c r="E68" s="36" t="s">
        <v>23</v>
      </c>
      <c r="F68" s="3">
        <v>121</v>
      </c>
      <c r="G68" s="13">
        <v>6070.1</v>
      </c>
      <c r="H68" s="13">
        <v>6070.1</v>
      </c>
      <c r="I68" s="13">
        <v>6070.1</v>
      </c>
      <c r="L68" s="70"/>
    </row>
    <row r="69" spans="1:12" s="1" customFormat="1" ht="26.25" customHeight="1">
      <c r="A69" s="34" t="s">
        <v>38</v>
      </c>
      <c r="B69" s="16" t="s">
        <v>155</v>
      </c>
      <c r="C69" s="3" t="s">
        <v>14</v>
      </c>
      <c r="D69" s="35" t="s">
        <v>6</v>
      </c>
      <c r="E69" s="36" t="s">
        <v>23</v>
      </c>
      <c r="F69" s="3">
        <v>122</v>
      </c>
      <c r="G69" s="13">
        <v>212.8</v>
      </c>
      <c r="H69" s="13">
        <v>512.8</v>
      </c>
      <c r="I69" s="13">
        <v>512.8</v>
      </c>
      <c r="L69" s="70"/>
    </row>
    <row r="70" spans="1:12" s="1" customFormat="1" ht="38.25">
      <c r="A70" s="34" t="s">
        <v>61</v>
      </c>
      <c r="B70" s="16" t="s">
        <v>155</v>
      </c>
      <c r="C70" s="3" t="s">
        <v>14</v>
      </c>
      <c r="D70" s="35" t="s">
        <v>6</v>
      </c>
      <c r="E70" s="36" t="s">
        <v>23</v>
      </c>
      <c r="F70" s="3">
        <v>129</v>
      </c>
      <c r="G70" s="13">
        <v>1833.2</v>
      </c>
      <c r="H70" s="13">
        <v>1833.2</v>
      </c>
      <c r="I70" s="13">
        <v>1833.2</v>
      </c>
      <c r="L70" s="70"/>
    </row>
    <row r="71" spans="1:12" s="1" customFormat="1" ht="12.75">
      <c r="A71" s="34" t="s">
        <v>100</v>
      </c>
      <c r="B71" s="16" t="s">
        <v>156</v>
      </c>
      <c r="C71" s="3" t="s">
        <v>14</v>
      </c>
      <c r="D71" s="35" t="s">
        <v>6</v>
      </c>
      <c r="E71" s="36" t="s">
        <v>23</v>
      </c>
      <c r="F71" s="3">
        <v>244</v>
      </c>
      <c r="G71" s="13">
        <v>47</v>
      </c>
      <c r="H71" s="13">
        <v>0</v>
      </c>
      <c r="I71" s="13">
        <v>0</v>
      </c>
      <c r="L71" s="70"/>
    </row>
    <row r="72" spans="1:12" s="1" customFormat="1" ht="12.75">
      <c r="A72" s="34" t="s">
        <v>100</v>
      </c>
      <c r="B72" s="16" t="s">
        <v>155</v>
      </c>
      <c r="C72" s="3" t="s">
        <v>14</v>
      </c>
      <c r="D72" s="35" t="s">
        <v>6</v>
      </c>
      <c r="E72" s="36" t="s">
        <v>23</v>
      </c>
      <c r="F72" s="3">
        <v>244</v>
      </c>
      <c r="G72" s="13">
        <v>420.2</v>
      </c>
      <c r="H72" s="13">
        <v>320.2</v>
      </c>
      <c r="I72" s="13">
        <v>320.2</v>
      </c>
      <c r="L72" s="70"/>
    </row>
    <row r="73" spans="1:12" s="1" customFormat="1" ht="17.25" customHeight="1">
      <c r="A73" s="34" t="s">
        <v>39</v>
      </c>
      <c r="B73" s="16" t="s">
        <v>155</v>
      </c>
      <c r="C73" s="3" t="s">
        <v>14</v>
      </c>
      <c r="D73" s="35" t="s">
        <v>6</v>
      </c>
      <c r="E73" s="36" t="s">
        <v>23</v>
      </c>
      <c r="F73" s="3">
        <v>850</v>
      </c>
      <c r="G73" s="13">
        <v>20</v>
      </c>
      <c r="H73" s="13">
        <v>20</v>
      </c>
      <c r="I73" s="13">
        <v>20</v>
      </c>
      <c r="L73" s="70"/>
    </row>
    <row r="74" spans="1:12" s="1" customFormat="1" ht="12.75">
      <c r="A74" s="34" t="s">
        <v>76</v>
      </c>
      <c r="B74" s="16" t="s">
        <v>156</v>
      </c>
      <c r="C74" s="3" t="s">
        <v>14</v>
      </c>
      <c r="D74" s="35" t="s">
        <v>6</v>
      </c>
      <c r="E74" s="36" t="s">
        <v>23</v>
      </c>
      <c r="F74" s="3">
        <v>360</v>
      </c>
      <c r="G74" s="13">
        <v>0</v>
      </c>
      <c r="H74" s="13">
        <v>30</v>
      </c>
      <c r="I74" s="13">
        <v>30</v>
      </c>
      <c r="L74" s="70"/>
    </row>
    <row r="75" spans="1:12" s="1" customFormat="1" ht="14.25" customHeight="1">
      <c r="A75" s="32" t="s">
        <v>25</v>
      </c>
      <c r="B75" s="16" t="s">
        <v>65</v>
      </c>
      <c r="C75" s="3" t="s">
        <v>14</v>
      </c>
      <c r="D75" s="35">
        <v>10</v>
      </c>
      <c r="E75" s="36" t="s">
        <v>20</v>
      </c>
      <c r="F75" s="3"/>
      <c r="G75" s="13">
        <f>SUM(G76:G80)</f>
        <v>23095.7</v>
      </c>
      <c r="H75" s="13">
        <f>SUM(H76:H80)</f>
        <v>17057.7</v>
      </c>
      <c r="I75" s="13">
        <f>SUM(I76:I80)</f>
        <v>16717.2</v>
      </c>
      <c r="L75" s="70"/>
    </row>
    <row r="76" spans="1:12" s="1" customFormat="1" ht="12.75">
      <c r="A76" s="24" t="s">
        <v>27</v>
      </c>
      <c r="B76" s="16" t="s">
        <v>208</v>
      </c>
      <c r="C76" s="3" t="s">
        <v>14</v>
      </c>
      <c r="D76" s="35">
        <v>10</v>
      </c>
      <c r="E76" s="36" t="s">
        <v>20</v>
      </c>
      <c r="F76" s="3">
        <v>612</v>
      </c>
      <c r="G76" s="13">
        <v>10701.5</v>
      </c>
      <c r="H76" s="13">
        <v>16810.2</v>
      </c>
      <c r="I76" s="13">
        <v>16472</v>
      </c>
      <c r="L76" s="70"/>
    </row>
    <row r="77" spans="1:12" s="1" customFormat="1" ht="12.75">
      <c r="A77" s="24" t="s">
        <v>27</v>
      </c>
      <c r="B77" s="16" t="s">
        <v>207</v>
      </c>
      <c r="C77" s="3" t="s">
        <v>14</v>
      </c>
      <c r="D77" s="35">
        <v>10</v>
      </c>
      <c r="E77" s="36" t="s">
        <v>20</v>
      </c>
      <c r="F77" s="3">
        <v>612</v>
      </c>
      <c r="G77" s="13">
        <v>243.2</v>
      </c>
      <c r="H77" s="13">
        <v>247.5</v>
      </c>
      <c r="I77" s="13">
        <v>245.2</v>
      </c>
      <c r="L77" s="70"/>
    </row>
    <row r="78" spans="1:12" s="1" customFormat="1" ht="12.75">
      <c r="A78" s="24" t="s">
        <v>27</v>
      </c>
      <c r="B78" s="16" t="s">
        <v>209</v>
      </c>
      <c r="C78" s="3" t="s">
        <v>14</v>
      </c>
      <c r="D78" s="35">
        <v>10</v>
      </c>
      <c r="E78" s="36" t="s">
        <v>20</v>
      </c>
      <c r="F78" s="3">
        <v>612</v>
      </c>
      <c r="G78" s="13">
        <v>0</v>
      </c>
      <c r="H78" s="13"/>
      <c r="I78" s="13"/>
      <c r="L78" s="70"/>
    </row>
    <row r="79" spans="1:12" s="1" customFormat="1" ht="12.75">
      <c r="A79" s="24" t="s">
        <v>27</v>
      </c>
      <c r="B79" s="16" t="s">
        <v>210</v>
      </c>
      <c r="C79" s="3" t="s">
        <v>14</v>
      </c>
      <c r="D79" s="35">
        <v>10</v>
      </c>
      <c r="E79" s="36" t="s">
        <v>20</v>
      </c>
      <c r="F79" s="3">
        <v>612</v>
      </c>
      <c r="G79" s="13">
        <v>133</v>
      </c>
      <c r="H79" s="13"/>
      <c r="I79" s="13"/>
      <c r="L79" s="70"/>
    </row>
    <row r="80" spans="1:12" s="1" customFormat="1" ht="12.75">
      <c r="A80" s="24" t="s">
        <v>27</v>
      </c>
      <c r="B80" s="16" t="s">
        <v>211</v>
      </c>
      <c r="C80" s="3" t="s">
        <v>14</v>
      </c>
      <c r="D80" s="35">
        <v>10</v>
      </c>
      <c r="E80" s="36" t="s">
        <v>20</v>
      </c>
      <c r="F80" s="3">
        <v>612</v>
      </c>
      <c r="G80" s="13">
        <v>12018</v>
      </c>
      <c r="H80" s="13"/>
      <c r="I80" s="13"/>
      <c r="L80" s="70"/>
    </row>
    <row r="81" spans="1:12" s="1" customFormat="1" ht="40.5">
      <c r="A81" s="37" t="s">
        <v>89</v>
      </c>
      <c r="B81" s="38" t="s">
        <v>66</v>
      </c>
      <c r="C81" s="3"/>
      <c r="D81" s="20"/>
      <c r="E81" s="20"/>
      <c r="F81" s="3"/>
      <c r="G81" s="12">
        <f>G82+G87</f>
        <v>15634.7</v>
      </c>
      <c r="H81" s="12">
        <f>H82+H87</f>
        <v>0</v>
      </c>
      <c r="I81" s="12">
        <f>I82+I87</f>
        <v>0</v>
      </c>
      <c r="L81" s="70"/>
    </row>
    <row r="82" spans="1:12" s="1" customFormat="1" ht="12.75">
      <c r="A82" s="39" t="s">
        <v>13</v>
      </c>
      <c r="B82" s="40" t="s">
        <v>66</v>
      </c>
      <c r="C82" s="3" t="s">
        <v>14</v>
      </c>
      <c r="D82" s="3"/>
      <c r="E82" s="20"/>
      <c r="F82" s="3"/>
      <c r="G82" s="13">
        <f aca="true" t="shared" si="0" ref="G82:I83">G83</f>
        <v>39.6</v>
      </c>
      <c r="H82" s="13">
        <f t="shared" si="0"/>
        <v>0</v>
      </c>
      <c r="I82" s="13">
        <f t="shared" si="0"/>
        <v>0</v>
      </c>
      <c r="L82" s="70"/>
    </row>
    <row r="83" spans="1:12" s="1" customFormat="1" ht="12.75">
      <c r="A83" s="41" t="s">
        <v>59</v>
      </c>
      <c r="B83" s="40" t="s">
        <v>66</v>
      </c>
      <c r="C83" s="3" t="s">
        <v>14</v>
      </c>
      <c r="D83" s="36" t="s">
        <v>48</v>
      </c>
      <c r="E83" s="35"/>
      <c r="F83" s="3"/>
      <c r="G83" s="13">
        <f t="shared" si="0"/>
        <v>39.6</v>
      </c>
      <c r="H83" s="13">
        <f t="shared" si="0"/>
        <v>0</v>
      </c>
      <c r="I83" s="13">
        <f t="shared" si="0"/>
        <v>0</v>
      </c>
      <c r="L83" s="70"/>
    </row>
    <row r="84" spans="1:12" s="1" customFormat="1" ht="25.5">
      <c r="A84" s="41" t="s">
        <v>58</v>
      </c>
      <c r="B84" s="40" t="s">
        <v>66</v>
      </c>
      <c r="C84" s="3" t="s">
        <v>14</v>
      </c>
      <c r="D84" s="36" t="s">
        <v>48</v>
      </c>
      <c r="E84" s="36" t="s">
        <v>5</v>
      </c>
      <c r="F84" s="16"/>
      <c r="G84" s="13">
        <f>G85+G86</f>
        <v>39.6</v>
      </c>
      <c r="H84" s="13">
        <f>H85+H86</f>
        <v>0</v>
      </c>
      <c r="I84" s="13">
        <f>I85+I86</f>
        <v>0</v>
      </c>
      <c r="L84" s="70"/>
    </row>
    <row r="85" spans="1:12" s="1" customFormat="1" ht="12.75">
      <c r="A85" s="34" t="s">
        <v>100</v>
      </c>
      <c r="B85" s="40" t="s">
        <v>157</v>
      </c>
      <c r="C85" s="3" t="s">
        <v>14</v>
      </c>
      <c r="D85" s="36" t="s">
        <v>48</v>
      </c>
      <c r="E85" s="36" t="s">
        <v>5</v>
      </c>
      <c r="F85" s="3">
        <v>244</v>
      </c>
      <c r="G85" s="13">
        <v>39.6</v>
      </c>
      <c r="H85" s="13"/>
      <c r="I85" s="13"/>
      <c r="L85" s="70"/>
    </row>
    <row r="86" spans="1:12" s="1" customFormat="1" ht="15" customHeight="1">
      <c r="A86" s="24" t="s">
        <v>27</v>
      </c>
      <c r="B86" s="40" t="s">
        <v>157</v>
      </c>
      <c r="C86" s="3" t="s">
        <v>14</v>
      </c>
      <c r="D86" s="36" t="s">
        <v>48</v>
      </c>
      <c r="E86" s="36" t="s">
        <v>5</v>
      </c>
      <c r="F86" s="3">
        <v>612</v>
      </c>
      <c r="G86" s="13">
        <v>0</v>
      </c>
      <c r="H86" s="13"/>
      <c r="I86" s="13"/>
      <c r="L86" s="70"/>
    </row>
    <row r="87" spans="1:12" s="1" customFormat="1" ht="15" customHeight="1">
      <c r="A87" s="39" t="s">
        <v>16</v>
      </c>
      <c r="B87" s="40" t="s">
        <v>66</v>
      </c>
      <c r="C87" s="3" t="s">
        <v>17</v>
      </c>
      <c r="D87" s="20"/>
      <c r="E87" s="20"/>
      <c r="F87" s="3"/>
      <c r="G87" s="13">
        <f>G88+G91</f>
        <v>15595.1</v>
      </c>
      <c r="H87" s="13">
        <f aca="true" t="shared" si="1" ref="G87:I88">H88</f>
        <v>0</v>
      </c>
      <c r="I87" s="13">
        <f t="shared" si="1"/>
        <v>0</v>
      </c>
      <c r="L87" s="70"/>
    </row>
    <row r="88" spans="1:12" s="1" customFormat="1" ht="13.5" customHeight="1">
      <c r="A88" s="41" t="s">
        <v>59</v>
      </c>
      <c r="B88" s="40" t="s">
        <v>66</v>
      </c>
      <c r="C88" s="3" t="s">
        <v>17</v>
      </c>
      <c r="D88" s="36" t="s">
        <v>48</v>
      </c>
      <c r="E88" s="36"/>
      <c r="F88" s="3"/>
      <c r="G88" s="13">
        <f t="shared" si="1"/>
        <v>471.2</v>
      </c>
      <c r="H88" s="13">
        <f t="shared" si="1"/>
        <v>0</v>
      </c>
      <c r="I88" s="13">
        <f t="shared" si="1"/>
        <v>0</v>
      </c>
      <c r="L88" s="70"/>
    </row>
    <row r="89" spans="1:12" s="1" customFormat="1" ht="26.25" customHeight="1">
      <c r="A89" s="41" t="s">
        <v>58</v>
      </c>
      <c r="B89" s="40" t="s">
        <v>66</v>
      </c>
      <c r="C89" s="3" t="s">
        <v>17</v>
      </c>
      <c r="D89" s="36" t="s">
        <v>48</v>
      </c>
      <c r="E89" s="36" t="s">
        <v>5</v>
      </c>
      <c r="F89" s="3"/>
      <c r="G89" s="13">
        <f>G90</f>
        <v>471.2</v>
      </c>
      <c r="H89" s="13">
        <f>H93</f>
        <v>0</v>
      </c>
      <c r="I89" s="13">
        <f>I93</f>
        <v>0</v>
      </c>
      <c r="L89" s="70"/>
    </row>
    <row r="90" spans="1:12" s="1" customFormat="1" ht="12.75">
      <c r="A90" s="34" t="s">
        <v>100</v>
      </c>
      <c r="B90" s="40" t="s">
        <v>157</v>
      </c>
      <c r="C90" s="3" t="s">
        <v>17</v>
      </c>
      <c r="D90" s="36" t="s">
        <v>48</v>
      </c>
      <c r="E90" s="36" t="s">
        <v>5</v>
      </c>
      <c r="F90" s="3">
        <v>244</v>
      </c>
      <c r="G90" s="13">
        <v>471.2</v>
      </c>
      <c r="H90" s="13">
        <v>0</v>
      </c>
      <c r="I90" s="13">
        <v>0</v>
      </c>
      <c r="L90" s="70"/>
    </row>
    <row r="91" spans="1:12" s="1" customFormat="1" ht="12.75">
      <c r="A91" s="34" t="s">
        <v>109</v>
      </c>
      <c r="B91" s="40" t="s">
        <v>66</v>
      </c>
      <c r="C91" s="3" t="s">
        <v>17</v>
      </c>
      <c r="D91" s="36" t="s">
        <v>107</v>
      </c>
      <c r="E91" s="20"/>
      <c r="F91" s="3"/>
      <c r="G91" s="13">
        <f>G92</f>
        <v>15123.9</v>
      </c>
      <c r="H91" s="13"/>
      <c r="I91" s="13"/>
      <c r="L91" s="70"/>
    </row>
    <row r="92" spans="1:12" s="1" customFormat="1" ht="12.75">
      <c r="A92" s="34" t="s">
        <v>218</v>
      </c>
      <c r="B92" s="40" t="s">
        <v>66</v>
      </c>
      <c r="C92" s="3" t="s">
        <v>17</v>
      </c>
      <c r="D92" s="36" t="s">
        <v>107</v>
      </c>
      <c r="E92" s="36" t="s">
        <v>26</v>
      </c>
      <c r="F92" s="3"/>
      <c r="G92" s="13">
        <f>SUM(G93:G96)</f>
        <v>15123.9</v>
      </c>
      <c r="H92" s="13"/>
      <c r="I92" s="13"/>
      <c r="L92" s="70"/>
    </row>
    <row r="93" spans="1:12" s="1" customFormat="1" ht="12.75">
      <c r="A93" s="34" t="s">
        <v>100</v>
      </c>
      <c r="B93" s="40" t="s">
        <v>176</v>
      </c>
      <c r="C93" s="3" t="s">
        <v>17</v>
      </c>
      <c r="D93" s="36" t="s">
        <v>107</v>
      </c>
      <c r="E93" s="36" t="s">
        <v>26</v>
      </c>
      <c r="F93" s="3">
        <v>244</v>
      </c>
      <c r="G93" s="13">
        <v>1376.7</v>
      </c>
      <c r="H93" s="13">
        <v>0</v>
      </c>
      <c r="I93" s="13">
        <v>0</v>
      </c>
      <c r="L93" s="70"/>
    </row>
    <row r="94" spans="1:12" s="1" customFormat="1" ht="12.75">
      <c r="A94" s="34" t="s">
        <v>100</v>
      </c>
      <c r="B94" s="40" t="s">
        <v>177</v>
      </c>
      <c r="C94" s="3" t="s">
        <v>17</v>
      </c>
      <c r="D94" s="36" t="s">
        <v>107</v>
      </c>
      <c r="E94" s="36" t="s">
        <v>26</v>
      </c>
      <c r="F94" s="3">
        <v>244</v>
      </c>
      <c r="G94" s="13">
        <v>2579.2</v>
      </c>
      <c r="H94" s="13">
        <v>0</v>
      </c>
      <c r="I94" s="13">
        <v>0</v>
      </c>
      <c r="L94" s="70"/>
    </row>
    <row r="95" spans="1:12" s="1" customFormat="1" ht="38.25">
      <c r="A95" s="42" t="s">
        <v>84</v>
      </c>
      <c r="B95" s="40" t="s">
        <v>176</v>
      </c>
      <c r="C95" s="3" t="s">
        <v>17</v>
      </c>
      <c r="D95" s="36" t="s">
        <v>107</v>
      </c>
      <c r="E95" s="36" t="s">
        <v>26</v>
      </c>
      <c r="F95" s="3">
        <v>521</v>
      </c>
      <c r="G95" s="13">
        <v>6067.4</v>
      </c>
      <c r="H95" s="13">
        <v>0</v>
      </c>
      <c r="I95" s="13">
        <v>0</v>
      </c>
      <c r="L95" s="70"/>
    </row>
    <row r="96" spans="1:12" s="1" customFormat="1" ht="38.25">
      <c r="A96" s="42" t="s">
        <v>84</v>
      </c>
      <c r="B96" s="40" t="s">
        <v>177</v>
      </c>
      <c r="C96" s="3" t="s">
        <v>17</v>
      </c>
      <c r="D96" s="36" t="s">
        <v>107</v>
      </c>
      <c r="E96" s="36" t="s">
        <v>26</v>
      </c>
      <c r="F96" s="3">
        <v>521</v>
      </c>
      <c r="G96" s="13">
        <v>5100.6</v>
      </c>
      <c r="H96" s="13">
        <v>0</v>
      </c>
      <c r="I96" s="13">
        <v>0</v>
      </c>
      <c r="L96" s="70"/>
    </row>
    <row r="97" spans="1:12" s="1" customFormat="1" ht="94.5" customHeight="1">
      <c r="A97" s="43" t="s">
        <v>95</v>
      </c>
      <c r="B97" s="38" t="s">
        <v>67</v>
      </c>
      <c r="C97" s="44"/>
      <c r="D97" s="45"/>
      <c r="E97" s="45"/>
      <c r="F97" s="44"/>
      <c r="G97" s="12">
        <f aca="true" t="shared" si="2" ref="G97:I98">G98</f>
        <v>5662.8</v>
      </c>
      <c r="H97" s="12">
        <f t="shared" si="2"/>
        <v>0</v>
      </c>
      <c r="I97" s="12">
        <f t="shared" si="2"/>
        <v>0</v>
      </c>
      <c r="L97" s="70"/>
    </row>
    <row r="98" spans="1:12" s="1" customFormat="1" ht="12.75">
      <c r="A98" s="39" t="s">
        <v>16</v>
      </c>
      <c r="B98" s="40" t="s">
        <v>67</v>
      </c>
      <c r="C98" s="3" t="s">
        <v>17</v>
      </c>
      <c r="D98" s="20"/>
      <c r="E98" s="46"/>
      <c r="F98" s="3"/>
      <c r="G98" s="13">
        <f t="shared" si="2"/>
        <v>5662.8</v>
      </c>
      <c r="H98" s="13">
        <f t="shared" si="2"/>
        <v>0</v>
      </c>
      <c r="I98" s="13">
        <f t="shared" si="2"/>
        <v>0</v>
      </c>
      <c r="L98" s="70"/>
    </row>
    <row r="99" spans="1:12" s="1" customFormat="1" ht="25.5" customHeight="1">
      <c r="A99" s="41" t="s">
        <v>43</v>
      </c>
      <c r="B99" s="40" t="s">
        <v>67</v>
      </c>
      <c r="C99" s="3" t="s">
        <v>17</v>
      </c>
      <c r="D99" s="36" t="s">
        <v>5</v>
      </c>
      <c r="E99" s="36"/>
      <c r="F99" s="3"/>
      <c r="G99" s="13">
        <f>G107+G100</f>
        <v>5662.8</v>
      </c>
      <c r="H99" s="13">
        <f>H105+H107</f>
        <v>0</v>
      </c>
      <c r="I99" s="13">
        <f>I105+I107</f>
        <v>0</v>
      </c>
      <c r="L99" s="70"/>
    </row>
    <row r="100" spans="1:12" s="1" customFormat="1" ht="25.5">
      <c r="A100" s="47" t="s">
        <v>164</v>
      </c>
      <c r="B100" s="40" t="s">
        <v>67</v>
      </c>
      <c r="C100" s="3" t="s">
        <v>17</v>
      </c>
      <c r="D100" s="36" t="s">
        <v>5</v>
      </c>
      <c r="E100" s="36" t="s">
        <v>23</v>
      </c>
      <c r="F100" s="3"/>
      <c r="G100" s="13">
        <f>G101+G103+G105</f>
        <v>179</v>
      </c>
      <c r="H100" s="13"/>
      <c r="I100" s="13"/>
      <c r="L100" s="70"/>
    </row>
    <row r="101" spans="1:12" s="1" customFormat="1" ht="51">
      <c r="A101" s="42" t="s">
        <v>162</v>
      </c>
      <c r="B101" s="40" t="s">
        <v>163</v>
      </c>
      <c r="C101" s="3" t="s">
        <v>17</v>
      </c>
      <c r="D101" s="36" t="s">
        <v>5</v>
      </c>
      <c r="E101" s="36" t="s">
        <v>23</v>
      </c>
      <c r="F101" s="3"/>
      <c r="G101" s="13">
        <f>G102</f>
        <v>29</v>
      </c>
      <c r="H101" s="13"/>
      <c r="I101" s="13"/>
      <c r="L101" s="70"/>
    </row>
    <row r="102" spans="1:12" s="1" customFormat="1" ht="18.75" customHeight="1">
      <c r="A102" s="34" t="s">
        <v>100</v>
      </c>
      <c r="B102" s="40" t="s">
        <v>166</v>
      </c>
      <c r="C102" s="3" t="s">
        <v>17</v>
      </c>
      <c r="D102" s="36" t="s">
        <v>5</v>
      </c>
      <c r="E102" s="36" t="s">
        <v>23</v>
      </c>
      <c r="F102" s="3">
        <v>244</v>
      </c>
      <c r="G102" s="13">
        <v>29</v>
      </c>
      <c r="H102" s="13"/>
      <c r="I102" s="13"/>
      <c r="L102" s="70"/>
    </row>
    <row r="103" spans="1:12" s="1" customFormat="1" ht="38.25">
      <c r="A103" s="48" t="s">
        <v>165</v>
      </c>
      <c r="B103" s="40" t="s">
        <v>169</v>
      </c>
      <c r="C103" s="3" t="s">
        <v>17</v>
      </c>
      <c r="D103" s="36" t="s">
        <v>5</v>
      </c>
      <c r="E103" s="36" t="s">
        <v>23</v>
      </c>
      <c r="F103" s="3"/>
      <c r="G103" s="13">
        <f>G104</f>
        <v>100</v>
      </c>
      <c r="H103" s="13"/>
      <c r="I103" s="13"/>
      <c r="L103" s="70"/>
    </row>
    <row r="104" spans="1:12" s="1" customFormat="1" ht="18" customHeight="1">
      <c r="A104" s="34" t="s">
        <v>100</v>
      </c>
      <c r="B104" s="40" t="s">
        <v>170</v>
      </c>
      <c r="C104" s="3" t="s">
        <v>17</v>
      </c>
      <c r="D104" s="36" t="s">
        <v>5</v>
      </c>
      <c r="E104" s="36" t="s">
        <v>23</v>
      </c>
      <c r="F104" s="3">
        <v>244</v>
      </c>
      <c r="G104" s="13">
        <v>100</v>
      </c>
      <c r="H104" s="13"/>
      <c r="I104" s="13"/>
      <c r="L104" s="70"/>
    </row>
    <row r="105" spans="1:12" s="1" customFormat="1" ht="38.25">
      <c r="A105" s="49" t="s">
        <v>168</v>
      </c>
      <c r="B105" s="40" t="s">
        <v>171</v>
      </c>
      <c r="C105" s="3" t="s">
        <v>17</v>
      </c>
      <c r="D105" s="36" t="s">
        <v>5</v>
      </c>
      <c r="E105" s="36" t="s">
        <v>23</v>
      </c>
      <c r="F105" s="3"/>
      <c r="G105" s="13">
        <f>G106</f>
        <v>50</v>
      </c>
      <c r="H105" s="13">
        <f>H106</f>
        <v>0</v>
      </c>
      <c r="I105" s="13">
        <f>I106</f>
        <v>0</v>
      </c>
      <c r="L105" s="70"/>
    </row>
    <row r="106" spans="1:12" s="1" customFormat="1" ht="12.75">
      <c r="A106" s="34" t="s">
        <v>100</v>
      </c>
      <c r="B106" s="40" t="s">
        <v>171</v>
      </c>
      <c r="C106" s="3" t="s">
        <v>17</v>
      </c>
      <c r="D106" s="36" t="s">
        <v>5</v>
      </c>
      <c r="E106" s="36" t="s">
        <v>23</v>
      </c>
      <c r="F106" s="3">
        <v>244</v>
      </c>
      <c r="G106" s="13">
        <v>50</v>
      </c>
      <c r="H106" s="13">
        <v>0</v>
      </c>
      <c r="I106" s="13">
        <v>0</v>
      </c>
      <c r="L106" s="70"/>
    </row>
    <row r="107" spans="1:12" s="1" customFormat="1" ht="38.25">
      <c r="A107" s="42" t="s">
        <v>172</v>
      </c>
      <c r="B107" s="40" t="s">
        <v>167</v>
      </c>
      <c r="C107" s="3" t="s">
        <v>17</v>
      </c>
      <c r="D107" s="36" t="s">
        <v>5</v>
      </c>
      <c r="E107" s="36" t="s">
        <v>44</v>
      </c>
      <c r="F107" s="3"/>
      <c r="G107" s="13">
        <f>G108+G109</f>
        <v>5483.8</v>
      </c>
      <c r="H107" s="13">
        <f>H109</f>
        <v>0</v>
      </c>
      <c r="I107" s="13">
        <f>I109</f>
        <v>0</v>
      </c>
      <c r="L107" s="70"/>
    </row>
    <row r="108" spans="1:12" s="1" customFormat="1" ht="38.25">
      <c r="A108" s="42" t="s">
        <v>84</v>
      </c>
      <c r="B108" s="40" t="s">
        <v>174</v>
      </c>
      <c r="C108" s="3" t="s">
        <v>17</v>
      </c>
      <c r="D108" s="36" t="s">
        <v>5</v>
      </c>
      <c r="E108" s="36" t="s">
        <v>44</v>
      </c>
      <c r="F108" s="3">
        <v>521</v>
      </c>
      <c r="G108" s="13">
        <v>5463.8</v>
      </c>
      <c r="H108" s="13">
        <v>0</v>
      </c>
      <c r="I108" s="13">
        <v>0</v>
      </c>
      <c r="L108" s="70"/>
    </row>
    <row r="109" spans="1:12" s="1" customFormat="1" ht="12.75">
      <c r="A109" s="34" t="s">
        <v>100</v>
      </c>
      <c r="B109" s="40" t="s">
        <v>173</v>
      </c>
      <c r="C109" s="3" t="s">
        <v>17</v>
      </c>
      <c r="D109" s="36" t="s">
        <v>5</v>
      </c>
      <c r="E109" s="36" t="s">
        <v>44</v>
      </c>
      <c r="F109" s="3">
        <v>244</v>
      </c>
      <c r="G109" s="13">
        <v>20</v>
      </c>
      <c r="H109" s="13">
        <v>0</v>
      </c>
      <c r="I109" s="13">
        <v>0</v>
      </c>
      <c r="L109" s="70"/>
    </row>
    <row r="110" spans="1:12" s="1" customFormat="1" ht="54">
      <c r="A110" s="50" t="s">
        <v>94</v>
      </c>
      <c r="B110" s="38" t="s">
        <v>68</v>
      </c>
      <c r="C110" s="44"/>
      <c r="D110" s="36"/>
      <c r="E110" s="36"/>
      <c r="F110" s="44"/>
      <c r="G110" s="12">
        <f>G111+G120</f>
        <v>3676.7</v>
      </c>
      <c r="H110" s="12">
        <f>H111+H120</f>
        <v>0</v>
      </c>
      <c r="I110" s="12">
        <f>I111+I120</f>
        <v>0</v>
      </c>
      <c r="L110" s="70"/>
    </row>
    <row r="111" spans="1:12" s="1" customFormat="1" ht="25.5">
      <c r="A111" s="52" t="s">
        <v>214</v>
      </c>
      <c r="B111" s="40" t="s">
        <v>215</v>
      </c>
      <c r="C111" s="3"/>
      <c r="D111" s="36"/>
      <c r="E111" s="36"/>
      <c r="F111" s="3"/>
      <c r="G111" s="13">
        <f>G112+G117</f>
        <v>3087.7</v>
      </c>
      <c r="H111" s="13">
        <f aca="true" t="shared" si="3" ref="H111:I113">H112</f>
        <v>0</v>
      </c>
      <c r="I111" s="13">
        <f t="shared" si="3"/>
        <v>0</v>
      </c>
      <c r="L111" s="70"/>
    </row>
    <row r="112" spans="1:12" s="1" customFormat="1" ht="12.75">
      <c r="A112" s="42" t="s">
        <v>46</v>
      </c>
      <c r="B112" s="40" t="s">
        <v>215</v>
      </c>
      <c r="C112" s="3"/>
      <c r="D112" s="36" t="s">
        <v>45</v>
      </c>
      <c r="E112" s="36"/>
      <c r="F112" s="3"/>
      <c r="G112" s="13">
        <f>G113</f>
        <v>400</v>
      </c>
      <c r="H112" s="13">
        <f t="shared" si="3"/>
        <v>0</v>
      </c>
      <c r="I112" s="13">
        <f t="shared" si="3"/>
        <v>0</v>
      </c>
      <c r="L112" s="70"/>
    </row>
    <row r="113" spans="1:12" s="1" customFormat="1" ht="12.75">
      <c r="A113" s="42" t="s">
        <v>47</v>
      </c>
      <c r="B113" s="40" t="s">
        <v>215</v>
      </c>
      <c r="C113" s="3"/>
      <c r="D113" s="36" t="s">
        <v>45</v>
      </c>
      <c r="E113" s="36" t="s">
        <v>26</v>
      </c>
      <c r="F113" s="3"/>
      <c r="G113" s="13">
        <f>G114</f>
        <v>400</v>
      </c>
      <c r="H113" s="13">
        <f t="shared" si="3"/>
        <v>0</v>
      </c>
      <c r="I113" s="13">
        <f t="shared" si="3"/>
        <v>0</v>
      </c>
      <c r="L113" s="70"/>
    </row>
    <row r="114" spans="1:12" s="1" customFormat="1" ht="12.75">
      <c r="A114" s="39" t="s">
        <v>16</v>
      </c>
      <c r="B114" s="40" t="s">
        <v>215</v>
      </c>
      <c r="C114" s="3" t="s">
        <v>17</v>
      </c>
      <c r="D114" s="36" t="s">
        <v>45</v>
      </c>
      <c r="E114" s="36" t="s">
        <v>26</v>
      </c>
      <c r="F114" s="3"/>
      <c r="G114" s="13">
        <f>G115+G116</f>
        <v>400</v>
      </c>
      <c r="H114" s="13">
        <f>H115+H116</f>
        <v>0</v>
      </c>
      <c r="I114" s="13">
        <f>I115+I116</f>
        <v>0</v>
      </c>
      <c r="L114" s="70"/>
    </row>
    <row r="115" spans="1:12" s="1" customFormat="1" ht="38.25">
      <c r="A115" s="42" t="s">
        <v>82</v>
      </c>
      <c r="B115" s="40" t="s">
        <v>216</v>
      </c>
      <c r="C115" s="3" t="s">
        <v>17</v>
      </c>
      <c r="D115" s="36" t="s">
        <v>45</v>
      </c>
      <c r="E115" s="36" t="s">
        <v>26</v>
      </c>
      <c r="F115" s="3">
        <v>123</v>
      </c>
      <c r="G115" s="13">
        <v>200</v>
      </c>
      <c r="H115" s="13">
        <v>0</v>
      </c>
      <c r="I115" s="13">
        <v>0</v>
      </c>
      <c r="L115" s="70"/>
    </row>
    <row r="116" spans="1:12" s="1" customFormat="1" ht="12.75">
      <c r="A116" s="34" t="s">
        <v>100</v>
      </c>
      <c r="B116" s="40" t="s">
        <v>216</v>
      </c>
      <c r="C116" s="3" t="s">
        <v>17</v>
      </c>
      <c r="D116" s="36" t="s">
        <v>45</v>
      </c>
      <c r="E116" s="36" t="s">
        <v>26</v>
      </c>
      <c r="F116" s="3">
        <v>244</v>
      </c>
      <c r="G116" s="13">
        <v>200</v>
      </c>
      <c r="H116" s="13">
        <v>0</v>
      </c>
      <c r="I116" s="13">
        <v>0</v>
      </c>
      <c r="L116" s="70"/>
    </row>
    <row r="117" spans="1:12" s="1" customFormat="1" ht="26.25" customHeight="1">
      <c r="A117" s="17" t="s">
        <v>13</v>
      </c>
      <c r="B117" s="40" t="s">
        <v>215</v>
      </c>
      <c r="C117" s="3" t="s">
        <v>14</v>
      </c>
      <c r="D117" s="36" t="s">
        <v>45</v>
      </c>
      <c r="E117" s="36" t="s">
        <v>26</v>
      </c>
      <c r="F117" s="3"/>
      <c r="G117" s="13">
        <f>G118+G119</f>
        <v>2687.7</v>
      </c>
      <c r="H117" s="13">
        <f>H118+H119</f>
        <v>0</v>
      </c>
      <c r="I117" s="13">
        <f>I118+I119</f>
        <v>0</v>
      </c>
      <c r="L117" s="70"/>
    </row>
    <row r="118" spans="1:12" s="1" customFormat="1" ht="12.75">
      <c r="A118" s="34" t="s">
        <v>27</v>
      </c>
      <c r="B118" s="40" t="s">
        <v>216</v>
      </c>
      <c r="C118" s="3" t="s">
        <v>14</v>
      </c>
      <c r="D118" s="36" t="s">
        <v>45</v>
      </c>
      <c r="E118" s="36" t="s">
        <v>26</v>
      </c>
      <c r="F118" s="3">
        <v>612</v>
      </c>
      <c r="G118" s="13">
        <v>800</v>
      </c>
      <c r="H118" s="13">
        <v>0</v>
      </c>
      <c r="I118" s="13">
        <v>0</v>
      </c>
      <c r="L118" s="70"/>
    </row>
    <row r="119" spans="1:12" s="1" customFormat="1" ht="12.75">
      <c r="A119" s="34" t="s">
        <v>27</v>
      </c>
      <c r="B119" s="40" t="s">
        <v>217</v>
      </c>
      <c r="C119" s="3" t="s">
        <v>14</v>
      </c>
      <c r="D119" s="36" t="s">
        <v>45</v>
      </c>
      <c r="E119" s="36" t="s">
        <v>26</v>
      </c>
      <c r="F119" s="3">
        <v>612</v>
      </c>
      <c r="G119" s="13">
        <v>1887.7</v>
      </c>
      <c r="H119" s="13">
        <v>0</v>
      </c>
      <c r="I119" s="13">
        <v>0</v>
      </c>
      <c r="L119" s="70"/>
    </row>
    <row r="120" spans="1:12" s="1" customFormat="1" ht="25.5">
      <c r="A120" s="48" t="s">
        <v>181</v>
      </c>
      <c r="B120" s="40" t="s">
        <v>180</v>
      </c>
      <c r="C120" s="3"/>
      <c r="D120" s="36"/>
      <c r="E120" s="36"/>
      <c r="F120" s="3"/>
      <c r="G120" s="13">
        <f>G121</f>
        <v>589</v>
      </c>
      <c r="H120" s="13">
        <f aca="true" t="shared" si="4" ref="H120:I122">H121</f>
        <v>0</v>
      </c>
      <c r="I120" s="13">
        <f t="shared" si="4"/>
        <v>0</v>
      </c>
      <c r="L120" s="70"/>
    </row>
    <row r="121" spans="1:12" s="1" customFormat="1" ht="12.75">
      <c r="A121" s="51" t="s">
        <v>9</v>
      </c>
      <c r="B121" s="40" t="s">
        <v>180</v>
      </c>
      <c r="C121" s="3"/>
      <c r="D121" s="36" t="s">
        <v>6</v>
      </c>
      <c r="E121" s="36"/>
      <c r="F121" s="3"/>
      <c r="G121" s="13">
        <f>G122</f>
        <v>589</v>
      </c>
      <c r="H121" s="13">
        <f t="shared" si="4"/>
        <v>0</v>
      </c>
      <c r="I121" s="13">
        <f t="shared" si="4"/>
        <v>0</v>
      </c>
      <c r="L121" s="70"/>
    </row>
    <row r="122" spans="1:12" s="1" customFormat="1" ht="12.75">
      <c r="A122" s="51" t="s">
        <v>182</v>
      </c>
      <c r="B122" s="40" t="s">
        <v>180</v>
      </c>
      <c r="C122" s="3"/>
      <c r="D122" s="36" t="s">
        <v>6</v>
      </c>
      <c r="E122" s="36" t="s">
        <v>6</v>
      </c>
      <c r="F122" s="3"/>
      <c r="G122" s="13">
        <f>G123</f>
        <v>589</v>
      </c>
      <c r="H122" s="13">
        <f t="shared" si="4"/>
        <v>0</v>
      </c>
      <c r="I122" s="13">
        <f t="shared" si="4"/>
        <v>0</v>
      </c>
      <c r="L122" s="70"/>
    </row>
    <row r="123" spans="1:12" s="1" customFormat="1" ht="12.75">
      <c r="A123" s="39" t="s">
        <v>16</v>
      </c>
      <c r="B123" s="40" t="s">
        <v>180</v>
      </c>
      <c r="C123" s="3" t="s">
        <v>17</v>
      </c>
      <c r="D123" s="36" t="s">
        <v>6</v>
      </c>
      <c r="E123" s="36" t="s">
        <v>6</v>
      </c>
      <c r="F123" s="3"/>
      <c r="G123" s="13">
        <f>G124+G125+G126</f>
        <v>589</v>
      </c>
      <c r="H123" s="13">
        <f>H124+H125+H126</f>
        <v>0</v>
      </c>
      <c r="I123" s="13">
        <f>I124+I125+I126</f>
        <v>0</v>
      </c>
      <c r="L123" s="70"/>
    </row>
    <row r="124" spans="1:12" s="1" customFormat="1" ht="12.75">
      <c r="A124" s="34" t="s">
        <v>100</v>
      </c>
      <c r="B124" s="40" t="s">
        <v>212</v>
      </c>
      <c r="C124" s="3" t="s">
        <v>17</v>
      </c>
      <c r="D124" s="36" t="s">
        <v>6</v>
      </c>
      <c r="E124" s="36" t="s">
        <v>6</v>
      </c>
      <c r="F124" s="3">
        <v>244</v>
      </c>
      <c r="G124" s="13">
        <v>83.3</v>
      </c>
      <c r="H124" s="13"/>
      <c r="I124" s="13"/>
      <c r="L124" s="70"/>
    </row>
    <row r="125" spans="1:12" s="1" customFormat="1" ht="12.75">
      <c r="A125" s="34" t="s">
        <v>100</v>
      </c>
      <c r="B125" s="40" t="s">
        <v>213</v>
      </c>
      <c r="C125" s="3" t="s">
        <v>17</v>
      </c>
      <c r="D125" s="36" t="s">
        <v>6</v>
      </c>
      <c r="E125" s="36" t="s">
        <v>6</v>
      </c>
      <c r="F125" s="3">
        <v>244</v>
      </c>
      <c r="G125" s="13">
        <v>166.7</v>
      </c>
      <c r="H125" s="13"/>
      <c r="I125" s="13"/>
      <c r="L125" s="70"/>
    </row>
    <row r="126" spans="1:12" s="1" customFormat="1" ht="24.75" customHeight="1">
      <c r="A126" s="42" t="s">
        <v>84</v>
      </c>
      <c r="B126" s="40" t="s">
        <v>213</v>
      </c>
      <c r="C126" s="3" t="s">
        <v>17</v>
      </c>
      <c r="D126" s="36" t="s">
        <v>6</v>
      </c>
      <c r="E126" s="36" t="s">
        <v>6</v>
      </c>
      <c r="F126" s="3">
        <v>521</v>
      </c>
      <c r="G126" s="13">
        <v>339</v>
      </c>
      <c r="H126" s="13"/>
      <c r="I126" s="13"/>
      <c r="L126" s="70"/>
    </row>
    <row r="127" spans="1:12" s="1" customFormat="1" ht="27.75" customHeight="1">
      <c r="A127" s="56" t="s">
        <v>49</v>
      </c>
      <c r="B127" s="38" t="s">
        <v>69</v>
      </c>
      <c r="C127" s="44"/>
      <c r="D127" s="36"/>
      <c r="E127" s="36"/>
      <c r="F127" s="44"/>
      <c r="G127" s="12">
        <f aca="true" t="shared" si="5" ref="G127:I129">G128</f>
        <v>1874.6</v>
      </c>
      <c r="H127" s="12">
        <f t="shared" si="5"/>
        <v>11.7</v>
      </c>
      <c r="I127" s="12">
        <f t="shared" si="5"/>
        <v>0</v>
      </c>
      <c r="L127" s="70"/>
    </row>
    <row r="128" spans="1:12" s="1" customFormat="1" ht="25.5" customHeight="1">
      <c r="A128" s="17" t="s">
        <v>41</v>
      </c>
      <c r="B128" s="40" t="s">
        <v>69</v>
      </c>
      <c r="C128" s="3" t="s">
        <v>42</v>
      </c>
      <c r="D128" s="36"/>
      <c r="E128" s="36"/>
      <c r="F128" s="3"/>
      <c r="G128" s="13">
        <f t="shared" si="5"/>
        <v>1874.6</v>
      </c>
      <c r="H128" s="13">
        <f t="shared" si="5"/>
        <v>11.7</v>
      </c>
      <c r="I128" s="13">
        <f t="shared" si="5"/>
        <v>0</v>
      </c>
      <c r="L128" s="70"/>
    </row>
    <row r="129" spans="1:12" s="1" customFormat="1" ht="15.75" customHeight="1">
      <c r="A129" s="34" t="s">
        <v>51</v>
      </c>
      <c r="B129" s="40" t="s">
        <v>69</v>
      </c>
      <c r="C129" s="3" t="s">
        <v>42</v>
      </c>
      <c r="D129" s="36" t="s">
        <v>24</v>
      </c>
      <c r="E129" s="36"/>
      <c r="F129" s="3"/>
      <c r="G129" s="13">
        <f t="shared" si="5"/>
        <v>1874.6</v>
      </c>
      <c r="H129" s="13">
        <f t="shared" si="5"/>
        <v>11.7</v>
      </c>
      <c r="I129" s="13">
        <f t="shared" si="5"/>
        <v>0</v>
      </c>
      <c r="L129" s="70"/>
    </row>
    <row r="130" spans="1:12" s="1" customFormat="1" ht="12.75">
      <c r="A130" s="34" t="s">
        <v>52</v>
      </c>
      <c r="B130" s="40" t="s">
        <v>69</v>
      </c>
      <c r="C130" s="3" t="s">
        <v>42</v>
      </c>
      <c r="D130" s="36" t="s">
        <v>24</v>
      </c>
      <c r="E130" s="36" t="s">
        <v>50</v>
      </c>
      <c r="F130" s="3"/>
      <c r="G130" s="13">
        <f>G132</f>
        <v>1874.6</v>
      </c>
      <c r="H130" s="13">
        <f>H132</f>
        <v>11.7</v>
      </c>
      <c r="I130" s="13">
        <f>I132</f>
        <v>0</v>
      </c>
      <c r="L130" s="70"/>
    </row>
    <row r="131" spans="1:12" s="1" customFormat="1" ht="12.75">
      <c r="A131" s="57" t="s">
        <v>85</v>
      </c>
      <c r="B131" s="40" t="s">
        <v>158</v>
      </c>
      <c r="C131" s="3" t="s">
        <v>42</v>
      </c>
      <c r="D131" s="36" t="s">
        <v>24</v>
      </c>
      <c r="E131" s="36" t="s">
        <v>50</v>
      </c>
      <c r="F131" s="3">
        <v>500</v>
      </c>
      <c r="G131" s="13">
        <f>G132</f>
        <v>1874.6</v>
      </c>
      <c r="H131" s="13"/>
      <c r="I131" s="13"/>
      <c r="L131" s="70"/>
    </row>
    <row r="132" spans="1:12" s="1" customFormat="1" ht="38.25">
      <c r="A132" s="42" t="s">
        <v>84</v>
      </c>
      <c r="B132" s="40" t="s">
        <v>158</v>
      </c>
      <c r="C132" s="3" t="s">
        <v>42</v>
      </c>
      <c r="D132" s="36" t="s">
        <v>24</v>
      </c>
      <c r="E132" s="36" t="s">
        <v>50</v>
      </c>
      <c r="F132" s="3">
        <v>521</v>
      </c>
      <c r="G132" s="13">
        <v>1874.6</v>
      </c>
      <c r="H132" s="13">
        <v>11.7</v>
      </c>
      <c r="I132" s="13">
        <v>0</v>
      </c>
      <c r="L132" s="70"/>
    </row>
    <row r="133" spans="1:12" s="1" customFormat="1" ht="42" customHeight="1">
      <c r="A133" s="58" t="s">
        <v>60</v>
      </c>
      <c r="B133" s="59" t="s">
        <v>70</v>
      </c>
      <c r="C133" s="3"/>
      <c r="D133" s="36"/>
      <c r="E133" s="36"/>
      <c r="F133" s="3"/>
      <c r="G133" s="12">
        <f aca="true" t="shared" si="6" ref="G133:I135">G134</f>
        <v>9556.5</v>
      </c>
      <c r="H133" s="12">
        <f t="shared" si="6"/>
        <v>0</v>
      </c>
      <c r="I133" s="12">
        <f t="shared" si="6"/>
        <v>0</v>
      </c>
      <c r="L133" s="70"/>
    </row>
    <row r="134" spans="1:12" s="1" customFormat="1" ht="12.75">
      <c r="A134" s="39" t="s">
        <v>16</v>
      </c>
      <c r="B134" s="40" t="s">
        <v>70</v>
      </c>
      <c r="C134" s="3" t="s">
        <v>17</v>
      </c>
      <c r="D134" s="36"/>
      <c r="E134" s="36"/>
      <c r="F134" s="3"/>
      <c r="G134" s="13">
        <f t="shared" si="6"/>
        <v>9556.5</v>
      </c>
      <c r="H134" s="13">
        <f t="shared" si="6"/>
        <v>0</v>
      </c>
      <c r="I134" s="13">
        <f t="shared" si="6"/>
        <v>0</v>
      </c>
      <c r="L134" s="70"/>
    </row>
    <row r="135" spans="1:12" s="1" customFormat="1" ht="12.75">
      <c r="A135" s="19" t="s">
        <v>21</v>
      </c>
      <c r="B135" s="40" t="s">
        <v>70</v>
      </c>
      <c r="C135" s="3" t="s">
        <v>17</v>
      </c>
      <c r="D135" s="36" t="s">
        <v>20</v>
      </c>
      <c r="E135" s="36"/>
      <c r="F135" s="3"/>
      <c r="G135" s="13">
        <f t="shared" si="6"/>
        <v>9556.5</v>
      </c>
      <c r="H135" s="13">
        <f t="shared" si="6"/>
        <v>0</v>
      </c>
      <c r="I135" s="13">
        <f t="shared" si="6"/>
        <v>0</v>
      </c>
      <c r="L135" s="70"/>
    </row>
    <row r="136" spans="1:12" s="1" customFormat="1" ht="12.75">
      <c r="A136" s="19" t="s">
        <v>30</v>
      </c>
      <c r="B136" s="40" t="s">
        <v>70</v>
      </c>
      <c r="C136" s="3" t="s">
        <v>17</v>
      </c>
      <c r="D136" s="36" t="s">
        <v>20</v>
      </c>
      <c r="E136" s="36" t="s">
        <v>29</v>
      </c>
      <c r="F136" s="3"/>
      <c r="G136" s="13">
        <f>SUM(G137:G137)</f>
        <v>9556.5</v>
      </c>
      <c r="H136" s="13">
        <f>SUM(H137:H137)</f>
        <v>0</v>
      </c>
      <c r="I136" s="13">
        <f>SUM(I137:I137)</f>
        <v>0</v>
      </c>
      <c r="L136" s="70"/>
    </row>
    <row r="137" spans="1:12" s="1" customFormat="1" ht="12.75">
      <c r="A137" s="34" t="s">
        <v>100</v>
      </c>
      <c r="B137" s="40" t="s">
        <v>206</v>
      </c>
      <c r="C137" s="3" t="s">
        <v>17</v>
      </c>
      <c r="D137" s="36" t="s">
        <v>20</v>
      </c>
      <c r="E137" s="36" t="s">
        <v>29</v>
      </c>
      <c r="F137" s="3">
        <v>244</v>
      </c>
      <c r="G137" s="13">
        <v>9556.5</v>
      </c>
      <c r="H137" s="13">
        <v>0</v>
      </c>
      <c r="I137" s="13">
        <v>0</v>
      </c>
      <c r="L137" s="72"/>
    </row>
    <row r="138" spans="1:12" s="2" customFormat="1" ht="40.5">
      <c r="A138" s="37" t="s">
        <v>88</v>
      </c>
      <c r="B138" s="59" t="s">
        <v>71</v>
      </c>
      <c r="C138" s="3"/>
      <c r="D138" s="36"/>
      <c r="E138" s="36"/>
      <c r="F138" s="3"/>
      <c r="G138" s="12">
        <f aca="true" t="shared" si="7" ref="G138:I140">SUM(G139)</f>
        <v>22</v>
      </c>
      <c r="H138" s="12">
        <f t="shared" si="7"/>
        <v>0</v>
      </c>
      <c r="I138" s="12">
        <f t="shared" si="7"/>
        <v>0</v>
      </c>
      <c r="L138" s="69"/>
    </row>
    <row r="139" spans="1:12" s="2" customFormat="1" ht="12.75">
      <c r="A139" s="39" t="s">
        <v>16</v>
      </c>
      <c r="B139" s="23" t="s">
        <v>71</v>
      </c>
      <c r="C139" s="3" t="s">
        <v>17</v>
      </c>
      <c r="D139" s="36"/>
      <c r="E139" s="36"/>
      <c r="F139" s="3"/>
      <c r="G139" s="13">
        <f t="shared" si="7"/>
        <v>22</v>
      </c>
      <c r="H139" s="13">
        <f t="shared" si="7"/>
        <v>0</v>
      </c>
      <c r="I139" s="13">
        <f t="shared" si="7"/>
        <v>0</v>
      </c>
      <c r="L139" s="69"/>
    </row>
    <row r="140" spans="1:12" s="2" customFormat="1" ht="15.75" customHeight="1">
      <c r="A140" s="19" t="s">
        <v>21</v>
      </c>
      <c r="B140" s="23" t="s">
        <v>71</v>
      </c>
      <c r="C140" s="3" t="s">
        <v>17</v>
      </c>
      <c r="D140" s="36" t="s">
        <v>20</v>
      </c>
      <c r="E140" s="36"/>
      <c r="F140" s="3"/>
      <c r="G140" s="13">
        <f t="shared" si="7"/>
        <v>22</v>
      </c>
      <c r="H140" s="13">
        <f t="shared" si="7"/>
        <v>0</v>
      </c>
      <c r="I140" s="13">
        <f t="shared" si="7"/>
        <v>0</v>
      </c>
      <c r="L140" s="69"/>
    </row>
    <row r="141" spans="1:12" s="2" customFormat="1" ht="15.75" customHeight="1">
      <c r="A141" s="19" t="s">
        <v>22</v>
      </c>
      <c r="B141" s="23" t="s">
        <v>71</v>
      </c>
      <c r="C141" s="3" t="s">
        <v>17</v>
      </c>
      <c r="D141" s="36" t="s">
        <v>20</v>
      </c>
      <c r="E141" s="36" t="s">
        <v>53</v>
      </c>
      <c r="F141" s="3"/>
      <c r="G141" s="13">
        <f>SUM(G142:G142)</f>
        <v>22</v>
      </c>
      <c r="H141" s="13">
        <f>SUM(H142:H142)</f>
        <v>0</v>
      </c>
      <c r="I141" s="13">
        <f>SUM(I142:I142)</f>
        <v>0</v>
      </c>
      <c r="L141" s="69"/>
    </row>
    <row r="142" spans="1:12" s="2" customFormat="1" ht="12.75">
      <c r="A142" s="34" t="s">
        <v>100</v>
      </c>
      <c r="B142" s="23" t="s">
        <v>175</v>
      </c>
      <c r="C142" s="3" t="s">
        <v>17</v>
      </c>
      <c r="D142" s="36" t="s">
        <v>20</v>
      </c>
      <c r="E142" s="36" t="s">
        <v>53</v>
      </c>
      <c r="F142" s="3">
        <v>244</v>
      </c>
      <c r="G142" s="13">
        <v>22</v>
      </c>
      <c r="H142" s="13">
        <v>0</v>
      </c>
      <c r="I142" s="13">
        <v>0</v>
      </c>
      <c r="L142" s="69"/>
    </row>
    <row r="143" spans="1:12" s="1" customFormat="1" ht="47.25" customHeight="1">
      <c r="A143" s="60" t="s">
        <v>92</v>
      </c>
      <c r="B143" s="61" t="s">
        <v>72</v>
      </c>
      <c r="C143" s="20"/>
      <c r="D143" s="36"/>
      <c r="E143" s="36"/>
      <c r="F143" s="20"/>
      <c r="G143" s="12">
        <f aca="true" t="shared" si="8" ref="G143:I145">SUM(G144)</f>
        <v>2921.5</v>
      </c>
      <c r="H143" s="12">
        <f t="shared" si="8"/>
        <v>0</v>
      </c>
      <c r="I143" s="12">
        <f t="shared" si="8"/>
        <v>0</v>
      </c>
      <c r="L143" s="70"/>
    </row>
    <row r="144" spans="1:12" s="1" customFormat="1" ht="12.75">
      <c r="A144" s="39" t="s">
        <v>16</v>
      </c>
      <c r="B144" s="55" t="s">
        <v>72</v>
      </c>
      <c r="C144" s="3" t="s">
        <v>17</v>
      </c>
      <c r="D144" s="36"/>
      <c r="E144" s="36"/>
      <c r="F144" s="20"/>
      <c r="G144" s="13">
        <f t="shared" si="8"/>
        <v>2921.5</v>
      </c>
      <c r="H144" s="13">
        <f t="shared" si="8"/>
        <v>0</v>
      </c>
      <c r="I144" s="13">
        <f t="shared" si="8"/>
        <v>0</v>
      </c>
      <c r="L144" s="70"/>
    </row>
    <row r="145" spans="1:12" s="1" customFormat="1" ht="15" customHeight="1">
      <c r="A145" s="19" t="s">
        <v>8</v>
      </c>
      <c r="B145" s="55" t="s">
        <v>72</v>
      </c>
      <c r="C145" s="3" t="s">
        <v>17</v>
      </c>
      <c r="D145" s="36">
        <v>10</v>
      </c>
      <c r="E145" s="36"/>
      <c r="F145" s="20"/>
      <c r="G145" s="13">
        <f t="shared" si="8"/>
        <v>2921.5</v>
      </c>
      <c r="H145" s="13">
        <f t="shared" si="8"/>
        <v>0</v>
      </c>
      <c r="I145" s="13">
        <f t="shared" si="8"/>
        <v>0</v>
      </c>
      <c r="L145" s="70"/>
    </row>
    <row r="146" spans="1:12" s="1" customFormat="1" ht="13.5" customHeight="1">
      <c r="A146" s="19" t="s">
        <v>7</v>
      </c>
      <c r="B146" s="55" t="s">
        <v>72</v>
      </c>
      <c r="C146" s="3" t="s">
        <v>17</v>
      </c>
      <c r="D146" s="36">
        <v>10</v>
      </c>
      <c r="E146" s="36" t="s">
        <v>5</v>
      </c>
      <c r="F146" s="20"/>
      <c r="G146" s="13">
        <f>SUM(G147:G148)</f>
        <v>2921.5</v>
      </c>
      <c r="H146" s="13">
        <f>H147</f>
        <v>0</v>
      </c>
      <c r="I146" s="13">
        <f>I147</f>
        <v>0</v>
      </c>
      <c r="L146" s="70"/>
    </row>
    <row r="147" spans="1:12" s="1" customFormat="1" ht="15" customHeight="1">
      <c r="A147" s="19" t="s">
        <v>34</v>
      </c>
      <c r="B147" s="55" t="s">
        <v>199</v>
      </c>
      <c r="C147" s="3" t="s">
        <v>17</v>
      </c>
      <c r="D147" s="36">
        <v>10</v>
      </c>
      <c r="E147" s="36" t="s">
        <v>5</v>
      </c>
      <c r="F147" s="3">
        <v>322</v>
      </c>
      <c r="G147" s="13">
        <f>1390.6-291.6</f>
        <v>1099</v>
      </c>
      <c r="H147" s="13">
        <v>0</v>
      </c>
      <c r="I147" s="13">
        <v>0</v>
      </c>
      <c r="L147" s="70"/>
    </row>
    <row r="148" spans="1:12" s="1" customFormat="1" ht="15" customHeight="1">
      <c r="A148" s="19" t="s">
        <v>34</v>
      </c>
      <c r="B148" s="55" t="s">
        <v>200</v>
      </c>
      <c r="C148" s="3" t="s">
        <v>17</v>
      </c>
      <c r="D148" s="36">
        <v>10</v>
      </c>
      <c r="E148" s="36" t="s">
        <v>5</v>
      </c>
      <c r="F148" s="3">
        <v>322</v>
      </c>
      <c r="G148" s="13">
        <v>1822.5</v>
      </c>
      <c r="H148" s="13">
        <v>0</v>
      </c>
      <c r="I148" s="13">
        <v>0</v>
      </c>
      <c r="L148" s="70"/>
    </row>
    <row r="149" spans="1:12" s="1" customFormat="1" ht="81">
      <c r="A149" s="53" t="s">
        <v>86</v>
      </c>
      <c r="B149" s="61" t="s">
        <v>73</v>
      </c>
      <c r="C149" s="44"/>
      <c r="D149" s="36"/>
      <c r="E149" s="36"/>
      <c r="F149" s="44"/>
      <c r="G149" s="12">
        <f aca="true" t="shared" si="9" ref="G149:I152">G150</f>
        <v>32.5</v>
      </c>
      <c r="H149" s="12">
        <f t="shared" si="9"/>
        <v>0</v>
      </c>
      <c r="I149" s="12">
        <f t="shared" si="9"/>
        <v>0</v>
      </c>
      <c r="L149" s="70"/>
    </row>
    <row r="150" spans="1:12" s="1" customFormat="1" ht="15" customHeight="1">
      <c r="A150" s="39" t="s">
        <v>16</v>
      </c>
      <c r="B150" s="55" t="s">
        <v>73</v>
      </c>
      <c r="C150" s="3" t="s">
        <v>17</v>
      </c>
      <c r="D150" s="36"/>
      <c r="E150" s="36"/>
      <c r="F150" s="3"/>
      <c r="G150" s="13">
        <f t="shared" si="9"/>
        <v>32.5</v>
      </c>
      <c r="H150" s="13">
        <f t="shared" si="9"/>
        <v>0</v>
      </c>
      <c r="I150" s="13">
        <f t="shared" si="9"/>
        <v>0</v>
      </c>
      <c r="L150" s="70"/>
    </row>
    <row r="151" spans="1:12" s="1" customFormat="1" ht="15" customHeight="1">
      <c r="A151" s="34" t="s">
        <v>51</v>
      </c>
      <c r="B151" s="55" t="s">
        <v>73</v>
      </c>
      <c r="C151" s="3" t="s">
        <v>17</v>
      </c>
      <c r="D151" s="36" t="s">
        <v>24</v>
      </c>
      <c r="E151" s="36"/>
      <c r="F151" s="3"/>
      <c r="G151" s="13">
        <f t="shared" si="9"/>
        <v>32.5</v>
      </c>
      <c r="H151" s="13">
        <f t="shared" si="9"/>
        <v>0</v>
      </c>
      <c r="I151" s="13">
        <f t="shared" si="9"/>
        <v>0</v>
      </c>
      <c r="L151" s="70"/>
    </row>
    <row r="152" spans="1:12" s="1" customFormat="1" ht="15" customHeight="1">
      <c r="A152" s="34" t="s">
        <v>52</v>
      </c>
      <c r="B152" s="55" t="s">
        <v>73</v>
      </c>
      <c r="C152" s="3" t="s">
        <v>17</v>
      </c>
      <c r="D152" s="36" t="s">
        <v>24</v>
      </c>
      <c r="E152" s="36" t="s">
        <v>50</v>
      </c>
      <c r="F152" s="3"/>
      <c r="G152" s="13">
        <f t="shared" si="9"/>
        <v>32.5</v>
      </c>
      <c r="H152" s="13">
        <f t="shared" si="9"/>
        <v>0</v>
      </c>
      <c r="I152" s="13">
        <f t="shared" si="9"/>
        <v>0</v>
      </c>
      <c r="L152" s="70"/>
    </row>
    <row r="153" spans="1:12" s="1" customFormat="1" ht="12.75">
      <c r="A153" s="34" t="s">
        <v>100</v>
      </c>
      <c r="B153" s="55" t="s">
        <v>161</v>
      </c>
      <c r="C153" s="3" t="s">
        <v>17</v>
      </c>
      <c r="D153" s="36" t="s">
        <v>24</v>
      </c>
      <c r="E153" s="36" t="s">
        <v>50</v>
      </c>
      <c r="F153" s="3">
        <v>244</v>
      </c>
      <c r="G153" s="13">
        <v>32.5</v>
      </c>
      <c r="H153" s="13">
        <v>0</v>
      </c>
      <c r="I153" s="13">
        <v>0</v>
      </c>
      <c r="L153" s="70"/>
    </row>
    <row r="154" spans="1:12" s="2" customFormat="1" ht="40.5">
      <c r="A154" s="37" t="s">
        <v>91</v>
      </c>
      <c r="B154" s="59" t="s">
        <v>74</v>
      </c>
      <c r="C154" s="3"/>
      <c r="D154" s="36"/>
      <c r="E154" s="36"/>
      <c r="F154" s="3"/>
      <c r="G154" s="12">
        <f>SUM(G155)</f>
        <v>21131.300000000003</v>
      </c>
      <c r="H154" s="12">
        <f>SUM(H155)</f>
        <v>15.8</v>
      </c>
      <c r="I154" s="12">
        <f>SUM(I155)</f>
        <v>15.4</v>
      </c>
      <c r="L154" s="69"/>
    </row>
    <row r="155" spans="1:12" s="2" customFormat="1" ht="12.75">
      <c r="A155" s="39" t="s">
        <v>16</v>
      </c>
      <c r="B155" s="23" t="s">
        <v>74</v>
      </c>
      <c r="C155" s="3" t="s">
        <v>17</v>
      </c>
      <c r="D155" s="36"/>
      <c r="E155" s="36"/>
      <c r="F155" s="3"/>
      <c r="G155" s="13">
        <f aca="true" t="shared" si="10" ref="G155:I156">G156</f>
        <v>21131.300000000003</v>
      </c>
      <c r="H155" s="13">
        <f t="shared" si="10"/>
        <v>15.8</v>
      </c>
      <c r="I155" s="13">
        <f t="shared" si="10"/>
        <v>15.4</v>
      </c>
      <c r="L155" s="69"/>
    </row>
    <row r="156" spans="1:12" s="2" customFormat="1" ht="12.75">
      <c r="A156" s="34" t="s">
        <v>35</v>
      </c>
      <c r="B156" s="23" t="s">
        <v>74</v>
      </c>
      <c r="C156" s="3" t="s">
        <v>17</v>
      </c>
      <c r="D156" s="36" t="s">
        <v>29</v>
      </c>
      <c r="E156" s="36"/>
      <c r="F156" s="3"/>
      <c r="G156" s="13">
        <f t="shared" si="10"/>
        <v>21131.300000000003</v>
      </c>
      <c r="H156" s="13">
        <f t="shared" si="10"/>
        <v>15.8</v>
      </c>
      <c r="I156" s="13">
        <f t="shared" si="10"/>
        <v>15.4</v>
      </c>
      <c r="L156" s="69"/>
    </row>
    <row r="157" spans="1:12" s="2" customFormat="1" ht="12.75">
      <c r="A157" s="34" t="s">
        <v>54</v>
      </c>
      <c r="B157" s="23" t="s">
        <v>74</v>
      </c>
      <c r="C157" s="3" t="s">
        <v>17</v>
      </c>
      <c r="D157" s="36" t="s">
        <v>29</v>
      </c>
      <c r="E157" s="36" t="s">
        <v>24</v>
      </c>
      <c r="F157" s="3"/>
      <c r="G157" s="13">
        <f>G158+G171+G176</f>
        <v>21131.300000000003</v>
      </c>
      <c r="H157" s="13">
        <f>H158+H171+H176</f>
        <v>15.8</v>
      </c>
      <c r="I157" s="13">
        <f>I158+I171+I176</f>
        <v>15.4</v>
      </c>
      <c r="L157" s="69"/>
    </row>
    <row r="158" spans="1:12" s="2" customFormat="1" ht="25.5">
      <c r="A158" s="62" t="s">
        <v>183</v>
      </c>
      <c r="B158" s="23" t="s">
        <v>184</v>
      </c>
      <c r="C158" s="3" t="s">
        <v>17</v>
      </c>
      <c r="D158" s="36" t="s">
        <v>29</v>
      </c>
      <c r="E158" s="36" t="s">
        <v>24</v>
      </c>
      <c r="F158" s="3"/>
      <c r="G158" s="13">
        <f>SUM(G159:G170)</f>
        <v>16354.900000000001</v>
      </c>
      <c r="H158" s="13">
        <f>SUM(H159:H170)</f>
        <v>15.8</v>
      </c>
      <c r="I158" s="13">
        <f>SUM(I159:I170)</f>
        <v>15.4</v>
      </c>
      <c r="L158" s="69"/>
    </row>
    <row r="159" spans="1:12" s="2" customFormat="1" ht="15.75" customHeight="1">
      <c r="A159" s="34" t="s">
        <v>64</v>
      </c>
      <c r="B159" s="23" t="s">
        <v>185</v>
      </c>
      <c r="C159" s="3" t="s">
        <v>17</v>
      </c>
      <c r="D159" s="36" t="s">
        <v>29</v>
      </c>
      <c r="E159" s="36" t="s">
        <v>24</v>
      </c>
      <c r="F159" s="3">
        <v>111</v>
      </c>
      <c r="G159" s="13">
        <v>9281.7</v>
      </c>
      <c r="H159" s="13">
        <v>0</v>
      </c>
      <c r="I159" s="13">
        <v>0</v>
      </c>
      <c r="L159" s="69"/>
    </row>
    <row r="160" spans="1:12" s="2" customFormat="1" ht="15.75" customHeight="1">
      <c r="A160" s="34" t="s">
        <v>64</v>
      </c>
      <c r="B160" s="23" t="s">
        <v>188</v>
      </c>
      <c r="C160" s="3" t="s">
        <v>17</v>
      </c>
      <c r="D160" s="36" t="s">
        <v>29</v>
      </c>
      <c r="E160" s="36" t="s">
        <v>24</v>
      </c>
      <c r="F160" s="3">
        <v>111</v>
      </c>
      <c r="G160" s="13">
        <v>579.9</v>
      </c>
      <c r="H160" s="13">
        <v>0</v>
      </c>
      <c r="I160" s="13">
        <v>0</v>
      </c>
      <c r="L160" s="69"/>
    </row>
    <row r="161" spans="1:12" s="2" customFormat="1" ht="25.5">
      <c r="A161" s="57" t="s">
        <v>55</v>
      </c>
      <c r="B161" s="23" t="s">
        <v>185</v>
      </c>
      <c r="C161" s="3" t="s">
        <v>17</v>
      </c>
      <c r="D161" s="36" t="s">
        <v>29</v>
      </c>
      <c r="E161" s="36" t="s">
        <v>24</v>
      </c>
      <c r="F161" s="3">
        <v>112</v>
      </c>
      <c r="G161" s="13">
        <v>220.7</v>
      </c>
      <c r="H161" s="13">
        <v>0</v>
      </c>
      <c r="I161" s="13">
        <v>0</v>
      </c>
      <c r="L161" s="69"/>
    </row>
    <row r="162" spans="1:12" s="2" customFormat="1" ht="25.5">
      <c r="A162" s="57" t="s">
        <v>55</v>
      </c>
      <c r="B162" s="23" t="s">
        <v>186</v>
      </c>
      <c r="C162" s="3" t="s">
        <v>17</v>
      </c>
      <c r="D162" s="36" t="s">
        <v>29</v>
      </c>
      <c r="E162" s="36" t="s">
        <v>24</v>
      </c>
      <c r="F162" s="3">
        <v>112</v>
      </c>
      <c r="G162" s="13">
        <v>0</v>
      </c>
      <c r="H162" s="13">
        <v>15.8</v>
      </c>
      <c r="I162" s="13">
        <v>15.4</v>
      </c>
      <c r="L162" s="69"/>
    </row>
    <row r="163" spans="1:12" s="2" customFormat="1" ht="38.25">
      <c r="A163" s="57" t="s">
        <v>63</v>
      </c>
      <c r="B163" s="23" t="s">
        <v>185</v>
      </c>
      <c r="C163" s="3" t="s">
        <v>17</v>
      </c>
      <c r="D163" s="36" t="s">
        <v>29</v>
      </c>
      <c r="E163" s="36" t="s">
        <v>24</v>
      </c>
      <c r="F163" s="3">
        <v>119</v>
      </c>
      <c r="G163" s="13">
        <v>2803.1</v>
      </c>
      <c r="H163" s="13">
        <v>0</v>
      </c>
      <c r="I163" s="13">
        <v>0</v>
      </c>
      <c r="L163" s="69"/>
    </row>
    <row r="164" spans="1:12" s="2" customFormat="1" ht="38.25">
      <c r="A164" s="57" t="s">
        <v>63</v>
      </c>
      <c r="B164" s="23" t="s">
        <v>188</v>
      </c>
      <c r="C164" s="3" t="s">
        <v>17</v>
      </c>
      <c r="D164" s="36" t="s">
        <v>29</v>
      </c>
      <c r="E164" s="36" t="s">
        <v>24</v>
      </c>
      <c r="F164" s="3">
        <v>119</v>
      </c>
      <c r="G164" s="13">
        <v>175.1</v>
      </c>
      <c r="H164" s="13">
        <v>0</v>
      </c>
      <c r="I164" s="13">
        <v>0</v>
      </c>
      <c r="L164" s="69"/>
    </row>
    <row r="165" spans="1:12" s="2" customFormat="1" ht="15.75" customHeight="1">
      <c r="A165" s="34" t="s">
        <v>100</v>
      </c>
      <c r="B165" s="23" t="s">
        <v>185</v>
      </c>
      <c r="C165" s="3" t="s">
        <v>17</v>
      </c>
      <c r="D165" s="36" t="s">
        <v>29</v>
      </c>
      <c r="E165" s="36" t="s">
        <v>24</v>
      </c>
      <c r="F165" s="3">
        <v>244</v>
      </c>
      <c r="G165" s="13">
        <v>2036.1</v>
      </c>
      <c r="H165" s="13">
        <v>0</v>
      </c>
      <c r="I165" s="13">
        <v>0</v>
      </c>
      <c r="L165" s="69"/>
    </row>
    <row r="166" spans="1:12" s="2" customFormat="1" ht="15.75" customHeight="1">
      <c r="A166" s="34" t="s">
        <v>100</v>
      </c>
      <c r="B166" s="23" t="s">
        <v>187</v>
      </c>
      <c r="C166" s="3" t="s">
        <v>17</v>
      </c>
      <c r="D166" s="36" t="s">
        <v>29</v>
      </c>
      <c r="E166" s="36" t="s">
        <v>24</v>
      </c>
      <c r="F166" s="3">
        <v>244</v>
      </c>
      <c r="G166" s="13">
        <v>400.8</v>
      </c>
      <c r="H166" s="13">
        <v>0</v>
      </c>
      <c r="I166" s="13">
        <v>0</v>
      </c>
      <c r="L166" s="69"/>
    </row>
    <row r="167" spans="1:12" s="2" customFormat="1" ht="27" customHeight="1">
      <c r="A167" s="34" t="s">
        <v>77</v>
      </c>
      <c r="B167" s="23" t="s">
        <v>185</v>
      </c>
      <c r="C167" s="3" t="s">
        <v>17</v>
      </c>
      <c r="D167" s="36" t="s">
        <v>29</v>
      </c>
      <c r="E167" s="36" t="s">
        <v>24</v>
      </c>
      <c r="F167" s="3">
        <v>321</v>
      </c>
      <c r="G167" s="13">
        <v>102.1</v>
      </c>
      <c r="H167" s="13">
        <v>0</v>
      </c>
      <c r="I167" s="13">
        <v>0</v>
      </c>
      <c r="L167" s="69"/>
    </row>
    <row r="168" spans="1:12" s="2" customFormat="1" ht="12.75">
      <c r="A168" s="34" t="s">
        <v>56</v>
      </c>
      <c r="B168" s="23" t="s">
        <v>185</v>
      </c>
      <c r="C168" s="3" t="s">
        <v>17</v>
      </c>
      <c r="D168" s="36" t="s">
        <v>29</v>
      </c>
      <c r="E168" s="36" t="s">
        <v>24</v>
      </c>
      <c r="F168" s="3">
        <v>850</v>
      </c>
      <c r="G168" s="13">
        <v>28</v>
      </c>
      <c r="H168" s="13">
        <v>0</v>
      </c>
      <c r="I168" s="13">
        <v>0</v>
      </c>
      <c r="L168" s="69"/>
    </row>
    <row r="169" spans="1:12" s="2" customFormat="1" ht="25.5">
      <c r="A169" s="34" t="s">
        <v>227</v>
      </c>
      <c r="B169" s="23" t="s">
        <v>228</v>
      </c>
      <c r="C169" s="3" t="s">
        <v>17</v>
      </c>
      <c r="D169" s="36" t="s">
        <v>29</v>
      </c>
      <c r="E169" s="36" t="s">
        <v>24</v>
      </c>
      <c r="F169" s="3">
        <v>112</v>
      </c>
      <c r="G169" s="13">
        <v>635.5</v>
      </c>
      <c r="H169" s="13"/>
      <c r="I169" s="13"/>
      <c r="L169" s="69"/>
    </row>
    <row r="170" spans="1:12" s="2" customFormat="1" ht="25.5">
      <c r="A170" s="34" t="s">
        <v>77</v>
      </c>
      <c r="B170" s="23" t="s">
        <v>228</v>
      </c>
      <c r="C170" s="3" t="s">
        <v>17</v>
      </c>
      <c r="D170" s="36" t="s">
        <v>29</v>
      </c>
      <c r="E170" s="36" t="s">
        <v>24</v>
      </c>
      <c r="F170" s="3">
        <v>321</v>
      </c>
      <c r="G170" s="13">
        <v>91.9</v>
      </c>
      <c r="H170" s="13"/>
      <c r="I170" s="13"/>
      <c r="L170" s="69"/>
    </row>
    <row r="171" spans="1:12" s="2" customFormat="1" ht="25.5">
      <c r="A171" s="63" t="s">
        <v>189</v>
      </c>
      <c r="B171" s="23" t="s">
        <v>190</v>
      </c>
      <c r="C171" s="3" t="s">
        <v>17</v>
      </c>
      <c r="D171" s="36" t="s">
        <v>29</v>
      </c>
      <c r="E171" s="36" t="s">
        <v>24</v>
      </c>
      <c r="F171" s="3"/>
      <c r="G171" s="13">
        <f>SUM(G172:G175)</f>
        <v>4761.400000000001</v>
      </c>
      <c r="H171" s="13">
        <f>H172</f>
        <v>0</v>
      </c>
      <c r="I171" s="13">
        <f>I172</f>
        <v>0</v>
      </c>
      <c r="L171" s="69"/>
    </row>
    <row r="172" spans="1:12" s="2" customFormat="1" ht="12.75">
      <c r="A172" s="34" t="s">
        <v>100</v>
      </c>
      <c r="B172" s="23" t="s">
        <v>191</v>
      </c>
      <c r="C172" s="3" t="s">
        <v>17</v>
      </c>
      <c r="D172" s="36" t="s">
        <v>29</v>
      </c>
      <c r="E172" s="36" t="s">
        <v>24</v>
      </c>
      <c r="F172" s="3">
        <v>244</v>
      </c>
      <c r="G172" s="13">
        <v>60</v>
      </c>
      <c r="H172" s="13">
        <v>0</v>
      </c>
      <c r="I172" s="13">
        <v>0</v>
      </c>
      <c r="L172" s="69"/>
    </row>
    <row r="173" spans="1:12" s="2" customFormat="1" ht="12.75">
      <c r="A173" s="48" t="s">
        <v>110</v>
      </c>
      <c r="B173" s="23" t="s">
        <v>192</v>
      </c>
      <c r="C173" s="3" t="s">
        <v>17</v>
      </c>
      <c r="D173" s="36" t="s">
        <v>29</v>
      </c>
      <c r="E173" s="36" t="s">
        <v>24</v>
      </c>
      <c r="F173" s="3">
        <v>540</v>
      </c>
      <c r="G173" s="13">
        <v>2384.3</v>
      </c>
      <c r="H173" s="13">
        <v>0</v>
      </c>
      <c r="I173" s="13">
        <v>0</v>
      </c>
      <c r="L173" s="69"/>
    </row>
    <row r="174" spans="1:12" s="2" customFormat="1" ht="38.25">
      <c r="A174" s="48" t="s">
        <v>84</v>
      </c>
      <c r="B174" s="23" t="s">
        <v>193</v>
      </c>
      <c r="C174" s="3" t="s">
        <v>17</v>
      </c>
      <c r="D174" s="36" t="s">
        <v>29</v>
      </c>
      <c r="E174" s="36" t="s">
        <v>24</v>
      </c>
      <c r="F174" s="3">
        <v>521</v>
      </c>
      <c r="G174" s="13">
        <v>1506</v>
      </c>
      <c r="H174" s="13">
        <v>0</v>
      </c>
      <c r="I174" s="13">
        <v>0</v>
      </c>
      <c r="L174" s="69"/>
    </row>
    <row r="175" spans="1:12" s="2" customFormat="1" ht="38.25">
      <c r="A175" s="48" t="s">
        <v>84</v>
      </c>
      <c r="B175" s="23" t="s">
        <v>194</v>
      </c>
      <c r="C175" s="3" t="s">
        <v>17</v>
      </c>
      <c r="D175" s="36" t="s">
        <v>29</v>
      </c>
      <c r="E175" s="36" t="s">
        <v>24</v>
      </c>
      <c r="F175" s="3">
        <v>521</v>
      </c>
      <c r="G175" s="13">
        <v>811.1</v>
      </c>
      <c r="H175" s="13">
        <v>0</v>
      </c>
      <c r="I175" s="13">
        <v>0</v>
      </c>
      <c r="L175" s="69"/>
    </row>
    <row r="176" spans="1:12" s="2" customFormat="1" ht="25.5">
      <c r="A176" s="48" t="s">
        <v>196</v>
      </c>
      <c r="B176" s="23" t="s">
        <v>197</v>
      </c>
      <c r="C176" s="3" t="s">
        <v>17</v>
      </c>
      <c r="D176" s="36" t="s">
        <v>29</v>
      </c>
      <c r="E176" s="36" t="s">
        <v>24</v>
      </c>
      <c r="F176" s="3"/>
      <c r="G176" s="13">
        <f>G177</f>
        <v>15</v>
      </c>
      <c r="H176" s="13"/>
      <c r="I176" s="13"/>
      <c r="L176" s="69"/>
    </row>
    <row r="177" spans="1:12" s="2" customFormat="1" ht="38.25">
      <c r="A177" s="48" t="s">
        <v>84</v>
      </c>
      <c r="B177" s="23" t="s">
        <v>195</v>
      </c>
      <c r="C177" s="3" t="s">
        <v>17</v>
      </c>
      <c r="D177" s="36" t="s">
        <v>29</v>
      </c>
      <c r="E177" s="36" t="s">
        <v>24</v>
      </c>
      <c r="F177" s="3">
        <v>521</v>
      </c>
      <c r="G177" s="13">
        <v>15</v>
      </c>
      <c r="H177" s="13">
        <v>0</v>
      </c>
      <c r="I177" s="13">
        <v>0</v>
      </c>
      <c r="L177" s="69"/>
    </row>
    <row r="178" spans="1:12" s="1" customFormat="1" ht="27">
      <c r="A178" s="60" t="s">
        <v>87</v>
      </c>
      <c r="B178" s="54" t="s">
        <v>75</v>
      </c>
      <c r="C178" s="20"/>
      <c r="D178" s="36"/>
      <c r="E178" s="36"/>
      <c r="F178" s="20"/>
      <c r="G178" s="12">
        <f aca="true" t="shared" si="11" ref="G178:I180">SUM(G179)</f>
        <v>1134</v>
      </c>
      <c r="H178" s="12">
        <f t="shared" si="11"/>
        <v>0</v>
      </c>
      <c r="I178" s="12">
        <f t="shared" si="11"/>
        <v>0</v>
      </c>
      <c r="L178" s="70"/>
    </row>
    <row r="179" spans="1:12" s="1" customFormat="1" ht="12.75">
      <c r="A179" s="39" t="s">
        <v>16</v>
      </c>
      <c r="B179" s="55" t="s">
        <v>75</v>
      </c>
      <c r="C179" s="3" t="s">
        <v>17</v>
      </c>
      <c r="D179" s="36"/>
      <c r="E179" s="36"/>
      <c r="F179" s="20"/>
      <c r="G179" s="13">
        <f t="shared" si="11"/>
        <v>1134</v>
      </c>
      <c r="H179" s="13">
        <f t="shared" si="11"/>
        <v>0</v>
      </c>
      <c r="I179" s="13">
        <f t="shared" si="11"/>
        <v>0</v>
      </c>
      <c r="L179" s="70"/>
    </row>
    <row r="180" spans="1:12" s="1" customFormat="1" ht="15" customHeight="1">
      <c r="A180" s="19" t="s">
        <v>8</v>
      </c>
      <c r="B180" s="55" t="s">
        <v>75</v>
      </c>
      <c r="C180" s="3" t="s">
        <v>17</v>
      </c>
      <c r="D180" s="36">
        <v>10</v>
      </c>
      <c r="E180" s="36"/>
      <c r="F180" s="20"/>
      <c r="G180" s="13">
        <f t="shared" si="11"/>
        <v>1134</v>
      </c>
      <c r="H180" s="13">
        <f t="shared" si="11"/>
        <v>0</v>
      </c>
      <c r="I180" s="13">
        <f t="shared" si="11"/>
        <v>0</v>
      </c>
      <c r="L180" s="70"/>
    </row>
    <row r="181" spans="1:12" s="1" customFormat="1" ht="13.5" customHeight="1">
      <c r="A181" s="19" t="s">
        <v>230</v>
      </c>
      <c r="B181" s="55" t="s">
        <v>75</v>
      </c>
      <c r="C181" s="3" t="s">
        <v>17</v>
      </c>
      <c r="D181" s="36">
        <v>10</v>
      </c>
      <c r="E181" s="36" t="s">
        <v>20</v>
      </c>
      <c r="F181" s="20"/>
      <c r="G181" s="13">
        <f>G182</f>
        <v>1134</v>
      </c>
      <c r="H181" s="13">
        <f>H182</f>
        <v>0</v>
      </c>
      <c r="I181" s="13">
        <f>I182</f>
        <v>0</v>
      </c>
      <c r="L181" s="70"/>
    </row>
    <row r="182" spans="1:12" s="1" customFormat="1" ht="12.75">
      <c r="A182" s="19" t="s">
        <v>34</v>
      </c>
      <c r="B182" s="55" t="s">
        <v>198</v>
      </c>
      <c r="C182" s="3" t="s">
        <v>17</v>
      </c>
      <c r="D182" s="36">
        <v>10</v>
      </c>
      <c r="E182" s="36" t="s">
        <v>20</v>
      </c>
      <c r="F182" s="3">
        <v>322</v>
      </c>
      <c r="G182" s="13">
        <v>1134</v>
      </c>
      <c r="H182" s="13">
        <v>0</v>
      </c>
      <c r="I182" s="13">
        <v>0</v>
      </c>
      <c r="L182" s="70"/>
    </row>
    <row r="183" spans="1:12" s="1" customFormat="1" ht="40.5">
      <c r="A183" s="53" t="s">
        <v>93</v>
      </c>
      <c r="B183" s="54" t="s">
        <v>78</v>
      </c>
      <c r="C183" s="3"/>
      <c r="D183" s="36"/>
      <c r="E183" s="36"/>
      <c r="F183" s="3"/>
      <c r="G183" s="12">
        <f aca="true" t="shared" si="12" ref="G183:I186">G184</f>
        <v>30</v>
      </c>
      <c r="H183" s="12">
        <f t="shared" si="12"/>
        <v>0</v>
      </c>
      <c r="I183" s="12">
        <f t="shared" si="12"/>
        <v>0</v>
      </c>
      <c r="L183" s="70"/>
    </row>
    <row r="184" spans="1:12" s="1" customFormat="1" ht="12.75">
      <c r="A184" s="39" t="s">
        <v>16</v>
      </c>
      <c r="B184" s="55" t="s">
        <v>78</v>
      </c>
      <c r="C184" s="3" t="s">
        <v>17</v>
      </c>
      <c r="D184" s="36"/>
      <c r="E184" s="36"/>
      <c r="F184" s="3"/>
      <c r="G184" s="13">
        <f t="shared" si="12"/>
        <v>30</v>
      </c>
      <c r="H184" s="13">
        <f t="shared" si="12"/>
        <v>0</v>
      </c>
      <c r="I184" s="13">
        <f t="shared" si="12"/>
        <v>0</v>
      </c>
      <c r="L184" s="70"/>
    </row>
    <row r="185" spans="1:12" s="1" customFormat="1" ht="12.75">
      <c r="A185" s="19" t="s">
        <v>51</v>
      </c>
      <c r="B185" s="55" t="s">
        <v>78</v>
      </c>
      <c r="C185" s="3" t="s">
        <v>17</v>
      </c>
      <c r="D185" s="36" t="s">
        <v>24</v>
      </c>
      <c r="E185" s="36"/>
      <c r="F185" s="3"/>
      <c r="G185" s="13">
        <f t="shared" si="12"/>
        <v>30</v>
      </c>
      <c r="H185" s="13">
        <f t="shared" si="12"/>
        <v>0</v>
      </c>
      <c r="I185" s="13">
        <f t="shared" si="12"/>
        <v>0</v>
      </c>
      <c r="L185" s="70"/>
    </row>
    <row r="186" spans="1:12" s="1" customFormat="1" ht="12.75">
      <c r="A186" s="19" t="s">
        <v>52</v>
      </c>
      <c r="B186" s="55" t="s">
        <v>78</v>
      </c>
      <c r="C186" s="3" t="s">
        <v>17</v>
      </c>
      <c r="D186" s="36" t="s">
        <v>24</v>
      </c>
      <c r="E186" s="36" t="s">
        <v>50</v>
      </c>
      <c r="F186" s="3"/>
      <c r="G186" s="13">
        <f t="shared" si="12"/>
        <v>30</v>
      </c>
      <c r="H186" s="13">
        <f t="shared" si="12"/>
        <v>0</v>
      </c>
      <c r="I186" s="13">
        <f t="shared" si="12"/>
        <v>0</v>
      </c>
      <c r="L186" s="70"/>
    </row>
    <row r="187" spans="1:12" s="1" customFormat="1" ht="12.75">
      <c r="A187" s="34" t="s">
        <v>100</v>
      </c>
      <c r="B187" s="55" t="s">
        <v>159</v>
      </c>
      <c r="C187" s="3" t="s">
        <v>17</v>
      </c>
      <c r="D187" s="36" t="s">
        <v>24</v>
      </c>
      <c r="E187" s="36" t="s">
        <v>50</v>
      </c>
      <c r="F187" s="3">
        <v>244</v>
      </c>
      <c r="G187" s="13">
        <v>30</v>
      </c>
      <c r="H187" s="13">
        <v>0</v>
      </c>
      <c r="I187" s="13">
        <v>0</v>
      </c>
      <c r="L187" s="70"/>
    </row>
    <row r="188" spans="1:12" s="1" customFormat="1" ht="40.5">
      <c r="A188" s="53" t="s">
        <v>90</v>
      </c>
      <c r="B188" s="54" t="s">
        <v>79</v>
      </c>
      <c r="C188" s="23"/>
      <c r="D188" s="36"/>
      <c r="E188" s="36"/>
      <c r="F188" s="36"/>
      <c r="G188" s="12">
        <f aca="true" t="shared" si="13" ref="G188:I195">G189</f>
        <v>209.9</v>
      </c>
      <c r="H188" s="12">
        <f t="shared" si="13"/>
        <v>0</v>
      </c>
      <c r="I188" s="12">
        <f t="shared" si="13"/>
        <v>0</v>
      </c>
      <c r="L188" s="70"/>
    </row>
    <row r="189" spans="1:12" s="1" customFormat="1" ht="12.75">
      <c r="A189" s="39" t="s">
        <v>16</v>
      </c>
      <c r="B189" s="55" t="s">
        <v>79</v>
      </c>
      <c r="C189" s="3" t="s">
        <v>17</v>
      </c>
      <c r="D189" s="36"/>
      <c r="E189" s="36"/>
      <c r="F189" s="36"/>
      <c r="G189" s="13">
        <f t="shared" si="13"/>
        <v>209.9</v>
      </c>
      <c r="H189" s="13">
        <f t="shared" si="13"/>
        <v>0</v>
      </c>
      <c r="I189" s="13">
        <f t="shared" si="13"/>
        <v>0</v>
      </c>
      <c r="L189" s="70"/>
    </row>
    <row r="190" spans="1:12" s="1" customFormat="1" ht="12.75">
      <c r="A190" s="19" t="s">
        <v>51</v>
      </c>
      <c r="B190" s="55" t="s">
        <v>79</v>
      </c>
      <c r="C190" s="3" t="s">
        <v>17</v>
      </c>
      <c r="D190" s="36" t="s">
        <v>24</v>
      </c>
      <c r="E190" s="36"/>
      <c r="F190" s="36"/>
      <c r="G190" s="13">
        <f t="shared" si="13"/>
        <v>209.9</v>
      </c>
      <c r="H190" s="13">
        <f t="shared" si="13"/>
        <v>0</v>
      </c>
      <c r="I190" s="13">
        <f t="shared" si="13"/>
        <v>0</v>
      </c>
      <c r="L190" s="70"/>
    </row>
    <row r="191" spans="1:12" s="1" customFormat="1" ht="12.75">
      <c r="A191" s="19" t="s">
        <v>52</v>
      </c>
      <c r="B191" s="55" t="s">
        <v>79</v>
      </c>
      <c r="C191" s="3" t="s">
        <v>17</v>
      </c>
      <c r="D191" s="36" t="s">
        <v>24</v>
      </c>
      <c r="E191" s="36" t="s">
        <v>50</v>
      </c>
      <c r="F191" s="36"/>
      <c r="G191" s="13">
        <f t="shared" si="13"/>
        <v>209.9</v>
      </c>
      <c r="H191" s="13">
        <f t="shared" si="13"/>
        <v>0</v>
      </c>
      <c r="I191" s="13">
        <f t="shared" si="13"/>
        <v>0</v>
      </c>
      <c r="L191" s="70"/>
    </row>
    <row r="192" spans="1:12" s="1" customFormat="1" ht="12.75">
      <c r="A192" s="34" t="s">
        <v>100</v>
      </c>
      <c r="B192" s="55" t="s">
        <v>160</v>
      </c>
      <c r="C192" s="3" t="s">
        <v>17</v>
      </c>
      <c r="D192" s="36" t="s">
        <v>24</v>
      </c>
      <c r="E192" s="36" t="s">
        <v>50</v>
      </c>
      <c r="F192" s="3">
        <v>244</v>
      </c>
      <c r="G192" s="13">
        <v>209.9</v>
      </c>
      <c r="H192" s="13">
        <v>0</v>
      </c>
      <c r="I192" s="13">
        <v>0</v>
      </c>
      <c r="L192" s="70"/>
    </row>
    <row r="193" spans="1:12" s="1" customFormat="1" ht="40.5">
      <c r="A193" s="53" t="s">
        <v>106</v>
      </c>
      <c r="B193" s="54" t="s">
        <v>105</v>
      </c>
      <c r="C193" s="23"/>
      <c r="D193" s="36"/>
      <c r="E193" s="36"/>
      <c r="F193" s="36"/>
      <c r="G193" s="12">
        <f t="shared" si="13"/>
        <v>20255.5</v>
      </c>
      <c r="H193" s="12">
        <f t="shared" si="13"/>
        <v>12753.4</v>
      </c>
      <c r="I193" s="12">
        <f t="shared" si="13"/>
        <v>13296.7</v>
      </c>
      <c r="L193" s="70"/>
    </row>
    <row r="194" spans="1:12" s="1" customFormat="1" ht="12.75">
      <c r="A194" s="39" t="s">
        <v>16</v>
      </c>
      <c r="B194" s="55" t="s">
        <v>105</v>
      </c>
      <c r="C194" s="3" t="s">
        <v>17</v>
      </c>
      <c r="D194" s="36"/>
      <c r="E194" s="36"/>
      <c r="F194" s="36"/>
      <c r="G194" s="13">
        <f t="shared" si="13"/>
        <v>20255.5</v>
      </c>
      <c r="H194" s="13">
        <f t="shared" si="13"/>
        <v>12753.4</v>
      </c>
      <c r="I194" s="13">
        <f t="shared" si="13"/>
        <v>13296.7</v>
      </c>
      <c r="L194" s="70"/>
    </row>
    <row r="195" spans="1:12" s="1" customFormat="1" ht="12.75">
      <c r="A195" s="19" t="s">
        <v>109</v>
      </c>
      <c r="B195" s="55" t="s">
        <v>105</v>
      </c>
      <c r="C195" s="3" t="s">
        <v>17</v>
      </c>
      <c r="D195" s="36" t="s">
        <v>107</v>
      </c>
      <c r="E195" s="36"/>
      <c r="F195" s="36"/>
      <c r="G195" s="13">
        <f t="shared" si="13"/>
        <v>20255.5</v>
      </c>
      <c r="H195" s="13">
        <f t="shared" si="13"/>
        <v>12753.4</v>
      </c>
      <c r="I195" s="13">
        <f t="shared" si="13"/>
        <v>13296.7</v>
      </c>
      <c r="L195" s="70"/>
    </row>
    <row r="196" spans="1:12" s="1" customFormat="1" ht="12.75">
      <c r="A196" s="19" t="s">
        <v>108</v>
      </c>
      <c r="B196" s="55" t="s">
        <v>105</v>
      </c>
      <c r="C196" s="3" t="s">
        <v>17</v>
      </c>
      <c r="D196" s="36" t="s">
        <v>107</v>
      </c>
      <c r="E196" s="36" t="s">
        <v>5</v>
      </c>
      <c r="F196" s="36"/>
      <c r="G196" s="13">
        <f>SUM(G197:G199)</f>
        <v>20255.5</v>
      </c>
      <c r="H196" s="13">
        <f>SUM(H197:H199)</f>
        <v>12753.4</v>
      </c>
      <c r="I196" s="13">
        <f>SUM(I197:I199)</f>
        <v>13296.7</v>
      </c>
      <c r="L196" s="70"/>
    </row>
    <row r="197" spans="1:12" s="1" customFormat="1" ht="12.75">
      <c r="A197" s="34" t="s">
        <v>100</v>
      </c>
      <c r="B197" s="55" t="s">
        <v>179</v>
      </c>
      <c r="C197" s="3" t="s">
        <v>17</v>
      </c>
      <c r="D197" s="36" t="s">
        <v>107</v>
      </c>
      <c r="E197" s="36" t="s">
        <v>5</v>
      </c>
      <c r="F197" s="3">
        <v>244</v>
      </c>
      <c r="G197" s="13">
        <v>0</v>
      </c>
      <c r="H197" s="13">
        <v>0</v>
      </c>
      <c r="I197" s="13">
        <v>0</v>
      </c>
      <c r="L197" s="70"/>
    </row>
    <row r="198" spans="1:12" s="1" customFormat="1" ht="12.75">
      <c r="A198" s="48" t="s">
        <v>110</v>
      </c>
      <c r="B198" s="55" t="s">
        <v>179</v>
      </c>
      <c r="C198" s="3" t="s">
        <v>17</v>
      </c>
      <c r="D198" s="36" t="s">
        <v>107</v>
      </c>
      <c r="E198" s="36" t="s">
        <v>5</v>
      </c>
      <c r="F198" s="3">
        <v>540</v>
      </c>
      <c r="G198" s="13">
        <v>8757</v>
      </c>
      <c r="H198" s="13">
        <v>0</v>
      </c>
      <c r="I198" s="13">
        <v>0</v>
      </c>
      <c r="L198" s="70"/>
    </row>
    <row r="199" spans="1:12" s="1" customFormat="1" ht="12.75">
      <c r="A199" s="48" t="s">
        <v>110</v>
      </c>
      <c r="B199" s="55" t="s">
        <v>178</v>
      </c>
      <c r="C199" s="3" t="s">
        <v>17</v>
      </c>
      <c r="D199" s="36" t="s">
        <v>107</v>
      </c>
      <c r="E199" s="36" t="s">
        <v>5</v>
      </c>
      <c r="F199" s="3">
        <v>540</v>
      </c>
      <c r="G199" s="13">
        <v>11498.5</v>
      </c>
      <c r="H199" s="13">
        <v>12753.4</v>
      </c>
      <c r="I199" s="13">
        <v>13296.7</v>
      </c>
      <c r="L199" s="70"/>
    </row>
    <row r="200" spans="1:12" s="1" customFormat="1" ht="39" customHeight="1">
      <c r="A200" s="53" t="s">
        <v>112</v>
      </c>
      <c r="B200" s="54" t="s">
        <v>111</v>
      </c>
      <c r="C200" s="23"/>
      <c r="D200" s="36"/>
      <c r="E200" s="36"/>
      <c r="F200" s="36"/>
      <c r="G200" s="12">
        <f aca="true" t="shared" si="14" ref="G200:I202">G201</f>
        <v>2284.3</v>
      </c>
      <c r="H200" s="12">
        <f t="shared" si="14"/>
        <v>1665.7</v>
      </c>
      <c r="I200" s="12">
        <f t="shared" si="14"/>
        <v>0</v>
      </c>
      <c r="L200" s="70"/>
    </row>
    <row r="201" spans="1:12" s="1" customFormat="1" ht="51">
      <c r="A201" s="17" t="s">
        <v>113</v>
      </c>
      <c r="B201" s="55" t="s">
        <v>111</v>
      </c>
      <c r="C201" s="3">
        <v>165</v>
      </c>
      <c r="D201" s="36"/>
      <c r="E201" s="36"/>
      <c r="F201" s="36"/>
      <c r="G201" s="13">
        <f t="shared" si="14"/>
        <v>2284.3</v>
      </c>
      <c r="H201" s="13">
        <f t="shared" si="14"/>
        <v>1665.7</v>
      </c>
      <c r="I201" s="13">
        <f t="shared" si="14"/>
        <v>0</v>
      </c>
      <c r="L201" s="70"/>
    </row>
    <row r="202" spans="1:12" s="1" customFormat="1" ht="17.25" customHeight="1">
      <c r="A202" s="19" t="s">
        <v>109</v>
      </c>
      <c r="B202" s="55" t="s">
        <v>111</v>
      </c>
      <c r="C202" s="3">
        <v>165</v>
      </c>
      <c r="D202" s="36" t="s">
        <v>107</v>
      </c>
      <c r="E202" s="36"/>
      <c r="F202" s="36"/>
      <c r="G202" s="13">
        <f t="shared" si="14"/>
        <v>2284.3</v>
      </c>
      <c r="H202" s="13">
        <f t="shared" si="14"/>
        <v>1665.7</v>
      </c>
      <c r="I202" s="13">
        <f t="shared" si="14"/>
        <v>0</v>
      </c>
      <c r="L202" s="70"/>
    </row>
    <row r="203" spans="1:12" s="1" customFormat="1" ht="15" customHeight="1">
      <c r="A203" s="19" t="s">
        <v>116</v>
      </c>
      <c r="B203" s="55" t="s">
        <v>111</v>
      </c>
      <c r="C203" s="3">
        <v>165</v>
      </c>
      <c r="D203" s="36" t="s">
        <v>107</v>
      </c>
      <c r="E203" s="36" t="s">
        <v>107</v>
      </c>
      <c r="F203" s="36"/>
      <c r="G203" s="13">
        <f>G204+G205</f>
        <v>2284.3</v>
      </c>
      <c r="H203" s="13">
        <f>H204+H205</f>
        <v>1665.7</v>
      </c>
      <c r="I203" s="13">
        <f>I204+I205</f>
        <v>0</v>
      </c>
      <c r="L203" s="70"/>
    </row>
    <row r="204" spans="1:12" s="1" customFormat="1" ht="12.75">
      <c r="A204" s="48" t="s">
        <v>114</v>
      </c>
      <c r="B204" s="55" t="s">
        <v>204</v>
      </c>
      <c r="C204" s="3">
        <v>165</v>
      </c>
      <c r="D204" s="36" t="s">
        <v>107</v>
      </c>
      <c r="E204" s="36" t="s">
        <v>107</v>
      </c>
      <c r="F204" s="3">
        <v>523</v>
      </c>
      <c r="G204" s="13">
        <f>2284.3</f>
        <v>2284.3</v>
      </c>
      <c r="H204" s="13">
        <v>0</v>
      </c>
      <c r="I204" s="13">
        <v>0</v>
      </c>
      <c r="L204" s="70"/>
    </row>
    <row r="205" spans="1:12" s="1" customFormat="1" ht="12.75">
      <c r="A205" s="48" t="s">
        <v>114</v>
      </c>
      <c r="B205" s="55" t="s">
        <v>205</v>
      </c>
      <c r="C205" s="3">
        <v>165</v>
      </c>
      <c r="D205" s="36" t="s">
        <v>107</v>
      </c>
      <c r="E205" s="36" t="s">
        <v>107</v>
      </c>
      <c r="F205" s="3">
        <v>523</v>
      </c>
      <c r="G205" s="13">
        <v>0</v>
      </c>
      <c r="H205" s="13">
        <v>1665.7</v>
      </c>
      <c r="I205" s="13">
        <v>0</v>
      </c>
      <c r="L205" s="70"/>
    </row>
    <row r="206" spans="1:12" s="1" customFormat="1" ht="54">
      <c r="A206" s="53" t="s">
        <v>220</v>
      </c>
      <c r="B206" s="54" t="s">
        <v>118</v>
      </c>
      <c r="C206" s="23"/>
      <c r="D206" s="36"/>
      <c r="E206" s="36"/>
      <c r="F206" s="36"/>
      <c r="G206" s="12">
        <f aca="true" t="shared" si="15" ref="G206:I208">G207</f>
        <v>55845.6</v>
      </c>
      <c r="H206" s="12">
        <f t="shared" si="15"/>
        <v>126441.8</v>
      </c>
      <c r="I206" s="12">
        <f t="shared" si="15"/>
        <v>0</v>
      </c>
      <c r="L206" s="70"/>
    </row>
    <row r="207" spans="1:12" s="1" customFormat="1" ht="51">
      <c r="A207" s="17" t="s">
        <v>113</v>
      </c>
      <c r="B207" s="55" t="s">
        <v>118</v>
      </c>
      <c r="C207" s="3">
        <v>165</v>
      </c>
      <c r="D207" s="36"/>
      <c r="E207" s="36"/>
      <c r="F207" s="36"/>
      <c r="G207" s="13">
        <f t="shared" si="15"/>
        <v>55845.6</v>
      </c>
      <c r="H207" s="13">
        <f t="shared" si="15"/>
        <v>126441.8</v>
      </c>
      <c r="I207" s="13">
        <f t="shared" si="15"/>
        <v>0</v>
      </c>
      <c r="L207" s="70"/>
    </row>
    <row r="208" spans="1:12" s="1" customFormat="1" ht="12.75">
      <c r="A208" s="19" t="s">
        <v>109</v>
      </c>
      <c r="B208" s="55" t="s">
        <v>118</v>
      </c>
      <c r="C208" s="3">
        <v>165</v>
      </c>
      <c r="D208" s="36" t="s">
        <v>107</v>
      </c>
      <c r="E208" s="36"/>
      <c r="F208" s="36"/>
      <c r="G208" s="13">
        <f t="shared" si="15"/>
        <v>55845.6</v>
      </c>
      <c r="H208" s="13">
        <f t="shared" si="15"/>
        <v>126441.8</v>
      </c>
      <c r="I208" s="13">
        <f t="shared" si="15"/>
        <v>0</v>
      </c>
      <c r="L208" s="70"/>
    </row>
    <row r="209" spans="1:12" s="1" customFormat="1" ht="15" customHeight="1">
      <c r="A209" s="19" t="s">
        <v>115</v>
      </c>
      <c r="B209" s="55" t="s">
        <v>118</v>
      </c>
      <c r="C209" s="3">
        <v>165</v>
      </c>
      <c r="D209" s="36" t="s">
        <v>107</v>
      </c>
      <c r="E209" s="36" t="s">
        <v>24</v>
      </c>
      <c r="F209" s="36"/>
      <c r="G209" s="13">
        <f>SUM(G210:G215)</f>
        <v>55845.6</v>
      </c>
      <c r="H209" s="13">
        <f>SUM(H210:H215)</f>
        <v>126441.8</v>
      </c>
      <c r="I209" s="13">
        <f>SUM(I210:I215)</f>
        <v>0</v>
      </c>
      <c r="L209" s="70"/>
    </row>
    <row r="210" spans="1:12" s="1" customFormat="1" ht="30" customHeight="1">
      <c r="A210" s="48" t="s">
        <v>117</v>
      </c>
      <c r="B210" s="55" t="s">
        <v>201</v>
      </c>
      <c r="C210" s="3">
        <v>165</v>
      </c>
      <c r="D210" s="36" t="s">
        <v>107</v>
      </c>
      <c r="E210" s="36" t="s">
        <v>24</v>
      </c>
      <c r="F210" s="3">
        <v>414</v>
      </c>
      <c r="G210" s="13">
        <f>32118.2</f>
        <v>32118.2</v>
      </c>
      <c r="H210" s="13">
        <v>123794.3</v>
      </c>
      <c r="I210" s="13">
        <v>0</v>
      </c>
      <c r="L210" s="70"/>
    </row>
    <row r="211" spans="1:12" s="1" customFormat="1" ht="30" customHeight="1">
      <c r="A211" s="48" t="s">
        <v>117</v>
      </c>
      <c r="B211" s="55" t="s">
        <v>202</v>
      </c>
      <c r="C211" s="3">
        <v>165</v>
      </c>
      <c r="D211" s="36" t="s">
        <v>107</v>
      </c>
      <c r="E211" s="36" t="s">
        <v>24</v>
      </c>
      <c r="F211" s="3">
        <v>414</v>
      </c>
      <c r="G211" s="13">
        <v>622.7</v>
      </c>
      <c r="H211" s="13">
        <v>2526.4</v>
      </c>
      <c r="I211" s="13">
        <v>0</v>
      </c>
      <c r="L211" s="70"/>
    </row>
    <row r="212" spans="1:12" s="1" customFormat="1" ht="30" customHeight="1">
      <c r="A212" s="48" t="s">
        <v>117</v>
      </c>
      <c r="B212" s="55" t="s">
        <v>203</v>
      </c>
      <c r="C212" s="3">
        <v>165</v>
      </c>
      <c r="D212" s="36" t="s">
        <v>107</v>
      </c>
      <c r="E212" s="36" t="s">
        <v>24</v>
      </c>
      <c r="F212" s="3">
        <v>414</v>
      </c>
      <c r="G212" s="13">
        <f>32.8</f>
        <v>32.8</v>
      </c>
      <c r="H212" s="13">
        <v>121.1</v>
      </c>
      <c r="I212" s="13">
        <v>0</v>
      </c>
      <c r="L212" s="70"/>
    </row>
    <row r="213" spans="1:12" s="1" customFormat="1" ht="12.75">
      <c r="A213" s="48" t="s">
        <v>114</v>
      </c>
      <c r="B213" s="55" t="s">
        <v>201</v>
      </c>
      <c r="C213" s="3">
        <v>165</v>
      </c>
      <c r="D213" s="36" t="s">
        <v>107</v>
      </c>
      <c r="E213" s="36" t="s">
        <v>24</v>
      </c>
      <c r="F213" s="3">
        <v>523</v>
      </c>
      <c r="G213" s="13">
        <f>22602.8</f>
        <v>22602.8</v>
      </c>
      <c r="H213" s="13"/>
      <c r="I213" s="13">
        <v>0</v>
      </c>
      <c r="L213" s="70"/>
    </row>
    <row r="214" spans="1:12" s="1" customFormat="1" ht="12.75">
      <c r="A214" s="48" t="s">
        <v>114</v>
      </c>
      <c r="B214" s="55" t="s">
        <v>202</v>
      </c>
      <c r="C214" s="3">
        <v>165</v>
      </c>
      <c r="D214" s="36" t="s">
        <v>107</v>
      </c>
      <c r="E214" s="36" t="s">
        <v>24</v>
      </c>
      <c r="F214" s="3">
        <v>523</v>
      </c>
      <c r="G214" s="13">
        <f>446</f>
        <v>446</v>
      </c>
      <c r="H214" s="13"/>
      <c r="I214" s="13">
        <v>0</v>
      </c>
      <c r="L214" s="70"/>
    </row>
    <row r="215" spans="1:12" s="1" customFormat="1" ht="12.75">
      <c r="A215" s="48" t="s">
        <v>114</v>
      </c>
      <c r="B215" s="55" t="s">
        <v>203</v>
      </c>
      <c r="C215" s="3">
        <v>165</v>
      </c>
      <c r="D215" s="36" t="s">
        <v>107</v>
      </c>
      <c r="E215" s="36" t="s">
        <v>24</v>
      </c>
      <c r="F215" s="3">
        <v>523</v>
      </c>
      <c r="G215" s="13">
        <f>23.1</f>
        <v>23.1</v>
      </c>
      <c r="H215" s="13"/>
      <c r="I215" s="13">
        <v>0</v>
      </c>
      <c r="L215" s="70"/>
    </row>
    <row r="216" spans="1:12" s="1" customFormat="1" ht="12.75">
      <c r="A216" s="57"/>
      <c r="B216" s="64"/>
      <c r="C216" s="23"/>
      <c r="D216" s="33"/>
      <c r="E216" s="23"/>
      <c r="F216" s="36"/>
      <c r="G216" s="13"/>
      <c r="H216" s="13"/>
      <c r="I216" s="13"/>
      <c r="L216" s="70"/>
    </row>
    <row r="217" spans="1:12" s="2" customFormat="1" ht="19.5" customHeight="1">
      <c r="A217" s="32" t="s">
        <v>1</v>
      </c>
      <c r="B217" s="65"/>
      <c r="C217" s="66"/>
      <c r="D217" s="67"/>
      <c r="E217" s="67"/>
      <c r="F217" s="67"/>
      <c r="G217" s="4">
        <f>G19+G81+G97+G110+G127+G133+G138+G143+G149+G154+G178+G183+G188+G193+G200+G206</f>
        <v>1099825.4000000001</v>
      </c>
      <c r="H217" s="4">
        <f>H19+H81+H97+H110+H127+H133+H138+H143+H149+H154+H178+H183+H188+H193+H200+H206</f>
        <v>978714.3000000002</v>
      </c>
      <c r="I217" s="4">
        <f>I19+I81+I97+I110+I127+I133+I138+I143+I149+I154+I178+I183+I188+I193+I200+I206</f>
        <v>878088</v>
      </c>
      <c r="J217" s="4" t="s">
        <v>219</v>
      </c>
      <c r="L217" s="69"/>
    </row>
    <row r="218" spans="7:12" s="2" customFormat="1" ht="12.75">
      <c r="G218" s="68"/>
      <c r="H218" s="5"/>
      <c r="I218" s="5"/>
      <c r="L218" s="69"/>
    </row>
    <row r="219" spans="8:12" s="2" customFormat="1" ht="12.75">
      <c r="H219" s="5"/>
      <c r="I219" s="5"/>
      <c r="L219" s="69"/>
    </row>
    <row r="220" spans="8:12" s="2" customFormat="1" ht="12.75">
      <c r="H220" s="5"/>
      <c r="I220" s="5"/>
      <c r="L220" s="69"/>
    </row>
    <row r="221" spans="8:12" s="2" customFormat="1" ht="12.75">
      <c r="H221" s="5"/>
      <c r="I221" s="5"/>
      <c r="L221" s="69"/>
    </row>
    <row r="222" spans="8:12" s="2" customFormat="1" ht="12.75">
      <c r="H222" s="5"/>
      <c r="I222" s="5"/>
      <c r="L222" s="69"/>
    </row>
    <row r="223" spans="8:12" s="2" customFormat="1" ht="12.75">
      <c r="H223" s="5"/>
      <c r="I223" s="5"/>
      <c r="L223" s="69"/>
    </row>
    <row r="224" spans="8:12" s="2" customFormat="1" ht="12.75">
      <c r="H224" s="5"/>
      <c r="I224" s="5"/>
      <c r="L224" s="69"/>
    </row>
    <row r="225" spans="8:12" s="2" customFormat="1" ht="12.75">
      <c r="H225" s="5"/>
      <c r="I225" s="5"/>
      <c r="L225" s="69"/>
    </row>
    <row r="226" spans="8:12" s="2" customFormat="1" ht="12.75">
      <c r="H226" s="5"/>
      <c r="I226" s="5"/>
      <c r="L226" s="69"/>
    </row>
    <row r="227" spans="8:12" s="2" customFormat="1" ht="12.75">
      <c r="H227" s="5"/>
      <c r="I227" s="5"/>
      <c r="L227" s="69"/>
    </row>
    <row r="228" spans="8:12" s="2" customFormat="1" ht="12.75">
      <c r="H228" s="5"/>
      <c r="I228" s="5"/>
      <c r="L228" s="69"/>
    </row>
    <row r="229" spans="8:12" s="2" customFormat="1" ht="12.75">
      <c r="H229" s="5"/>
      <c r="I229" s="5"/>
      <c r="L229" s="69"/>
    </row>
    <row r="230" spans="8:12" s="2" customFormat="1" ht="12.75">
      <c r="H230" s="5"/>
      <c r="I230" s="5"/>
      <c r="L230" s="69"/>
    </row>
    <row r="231" spans="8:12" s="2" customFormat="1" ht="12.75">
      <c r="H231" s="5"/>
      <c r="I231" s="5"/>
      <c r="L231" s="69"/>
    </row>
    <row r="232" spans="8:12" s="2" customFormat="1" ht="12.75">
      <c r="H232" s="5"/>
      <c r="I232" s="5"/>
      <c r="L232" s="69"/>
    </row>
    <row r="233" spans="8:12" s="2" customFormat="1" ht="12.75">
      <c r="H233" s="5"/>
      <c r="I233" s="5"/>
      <c r="L233" s="69"/>
    </row>
    <row r="234" spans="8:12" s="2" customFormat="1" ht="12.75">
      <c r="H234" s="5"/>
      <c r="I234" s="5"/>
      <c r="L234" s="69"/>
    </row>
    <row r="235" spans="8:12" s="2" customFormat="1" ht="12.75">
      <c r="H235" s="5"/>
      <c r="I235" s="5"/>
      <c r="L235" s="69"/>
    </row>
    <row r="236" spans="8:12" s="2" customFormat="1" ht="12.75">
      <c r="H236" s="5"/>
      <c r="I236" s="5"/>
      <c r="L236" s="69"/>
    </row>
  </sheetData>
  <sheetProtection/>
  <mergeCells count="18">
    <mergeCell ref="I16:I17"/>
    <mergeCell ref="A6:I6"/>
    <mergeCell ref="C7:I7"/>
    <mergeCell ref="C8:I8"/>
    <mergeCell ref="C9:I9"/>
    <mergeCell ref="B16:B17"/>
    <mergeCell ref="C16:C17"/>
    <mergeCell ref="G16:G17"/>
    <mergeCell ref="A15:G15"/>
    <mergeCell ref="H16:H17"/>
    <mergeCell ref="A18:B18"/>
    <mergeCell ref="A16:A17"/>
    <mergeCell ref="A12:G12"/>
    <mergeCell ref="A13:G13"/>
    <mergeCell ref="A14:G14"/>
    <mergeCell ref="D16:D17"/>
    <mergeCell ref="E16:E17"/>
    <mergeCell ref="F16:F17"/>
  </mergeCells>
  <printOptions/>
  <pageMargins left="1.1811023622047245" right="0.3937007874015748" top="0.7874015748031497" bottom="0.7874015748031497" header="0.11811023622047245" footer="0.1181102362204724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2020-12-17T12:59:41Z</cp:lastPrinted>
  <dcterms:created xsi:type="dcterms:W3CDTF">2008-10-30T16:06:49Z</dcterms:created>
  <dcterms:modified xsi:type="dcterms:W3CDTF">2020-12-17T12:59:43Z</dcterms:modified>
  <cp:category/>
  <cp:version/>
  <cp:contentType/>
  <cp:contentStatus/>
</cp:coreProperties>
</file>